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defaultThemeVersion="166925"/>
  <mc:AlternateContent xmlns:mc="http://schemas.openxmlformats.org/markup-compatibility/2006">
    <mc:Choice Requires="x15">
      <x15ac:absPath xmlns:x15ac="http://schemas.microsoft.com/office/spreadsheetml/2010/11/ac" url="https://ncceh.sharepoint.com/sites/boscoccoordination/Shared Documents/5- BoS HUD Compliance Activities/ESG Funding Process/2027 Annual Allocation/Competition Documents &amp; Info/Scorecard, Threshold and Standards Review/"/>
    </mc:Choice>
  </mc:AlternateContent>
  <xr:revisionPtr revIDLastSave="0" documentId="8_{9FB1259F-77E6-4630-8C0A-CF98F0756E14}" xr6:coauthVersionLast="47" xr6:coauthVersionMax="47" xr10:uidLastSave="{00000000-0000-0000-0000-000000000000}"/>
  <bookViews>
    <workbookView xWindow="1560" yWindow="0" windowWidth="23955" windowHeight="15480" firstSheet="1" activeTab="9" xr2:uid="{00000000-000D-0000-FFFF-FFFF00000000}"/>
  </bookViews>
  <sheets>
    <sheet name="Info" sheetId="1" r:id="rId1"/>
    <sheet name="Threshold &amp; Standards" sheetId="2" r:id="rId2"/>
    <sheet name="All Applicants" sheetId="18" r:id="rId3"/>
    <sheet name="SO" sheetId="9" r:id="rId4"/>
    <sheet name="ES" sheetId="14" r:id="rId5"/>
    <sheet name="RRH" sheetId="15" r:id="rId6"/>
    <sheet name="HP" sheetId="16" r:id="rId7"/>
    <sheet name="HMIS.CD" sheetId="17" r:id="rId8"/>
    <sheet name="Total Score" sheetId="19" r:id="rId9"/>
    <sheet name="List Values" sheetId="8"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14" i="14" l="1"/>
  <c r="E15" i="9"/>
  <c r="E16" i="9"/>
  <c r="E60" i="2"/>
  <c r="E67" i="2"/>
  <c r="B8" i="19"/>
  <c r="E12" i="17"/>
  <c r="E15" i="17"/>
  <c r="F14" i="17"/>
  <c r="F21" i="16"/>
  <c r="E16" i="15"/>
  <c r="E20" i="16"/>
  <c r="E23" i="15"/>
  <c r="E22" i="9"/>
  <c r="F22" i="15"/>
  <c r="C7" i="19" s="1"/>
  <c r="E22" i="14" a="1"/>
  <c r="F21" i="9"/>
  <c r="C5" i="19" s="1"/>
  <c r="E20" i="18"/>
  <c r="E19" i="18"/>
  <c r="E29" i="2"/>
  <c r="E73" i="2"/>
  <c r="E72" i="2"/>
  <c r="E56" i="2"/>
  <c r="E13" i="16"/>
  <c r="E15" i="16"/>
  <c r="E12" i="16"/>
  <c r="E11" i="16"/>
  <c r="E11" i="15"/>
  <c r="E17" i="14"/>
  <c r="E15" i="14"/>
  <c r="E14" i="9"/>
  <c r="E17" i="9"/>
  <c r="E13" i="2"/>
  <c r="E15" i="2"/>
  <c r="E33" i="2"/>
  <c r="E42" i="2"/>
  <c r="E44" i="2"/>
  <c r="E17" i="18"/>
  <c r="E16" i="18"/>
  <c r="E15" i="18"/>
  <c r="E14" i="18"/>
  <c r="E13" i="18"/>
  <c r="E11" i="18"/>
  <c r="E16" i="14"/>
  <c r="E15" i="15"/>
  <c r="E14" i="15"/>
  <c r="E13" i="15"/>
  <c r="E21" i="15"/>
  <c r="E18" i="15"/>
  <c r="E18" i="16"/>
  <c r="E13" i="17"/>
  <c r="E11" i="17"/>
  <c r="E17" i="16"/>
  <c r="E16" i="16"/>
  <c r="E20" i="15"/>
  <c r="E19" i="15"/>
  <c r="E20" i="14"/>
  <c r="E19" i="14"/>
  <c r="E11" i="14"/>
  <c r="E11" i="9"/>
  <c r="E20" i="9"/>
  <c r="E19" i="9"/>
  <c r="E35" i="2"/>
  <c r="E69" i="2"/>
  <c r="E58" i="2"/>
  <c r="E62" i="2"/>
  <c r="E53" i="2"/>
  <c r="E47" i="2"/>
  <c r="E40" i="2"/>
  <c r="E37" i="2"/>
  <c r="E31" i="2"/>
  <c r="E26" i="2"/>
  <c r="E20" i="2"/>
  <c r="E65" i="2"/>
  <c r="E51" i="2"/>
  <c r="E23" i="2"/>
  <c r="E17" i="2"/>
  <c r="E11" i="2"/>
  <c r="F23" i="14" l="1"/>
  <c r="B6" i="19" s="1"/>
  <c r="C9" i="19"/>
  <c r="F23" i="9"/>
  <c r="B5" i="19" s="1"/>
  <c r="F16" i="17"/>
  <c r="B9" i="19" s="1"/>
  <c r="F24" i="15"/>
  <c r="B7" i="19" s="1"/>
  <c r="F19" i="16"/>
  <c r="C8" i="19" s="1"/>
  <c r="E22" i="14"/>
  <c r="F21" i="14" s="1"/>
  <c r="C6" i="19" s="1"/>
  <c r="F21" i="18"/>
  <c r="B4" i="19" s="1"/>
  <c r="F18" i="18"/>
  <c r="C4" i="19" s="1"/>
  <c r="F75" i="2"/>
  <c r="F71" i="2"/>
  <c r="C3" i="19" s="1"/>
  <c r="F74" i="2"/>
  <c r="B3" i="19" s="1"/>
  <c r="B12" i="19" l="1"/>
  <c r="C12" i="19" s="1"/>
  <c r="B16" i="19"/>
  <c r="C16" i="19" s="1"/>
  <c r="B13" i="19"/>
  <c r="C13" i="19" s="1"/>
  <c r="B15" i="19"/>
  <c r="C15" i="19" s="1"/>
  <c r="B14" i="19"/>
  <c r="C14" i="1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tc={2A8EEEFE-D503-4C38-A37A-EEAC11536202}</author>
    <author>tc={53F979B2-25A7-4F80-A187-8EE68378EA10}</author>
    <author>tc={C8C98951-C5DC-4C81-9D84-A0F32546F3F8}</author>
  </authors>
  <commentList>
    <comment ref="D43" authorId="0" shapeId="0" xr:uid="{2A8EEEFE-D503-4C38-A37A-EEAC11536202}">
      <text>
        <t>[Threaded comment]
Your version of Excel allows you to read this threaded comment; however, any edits to it will get removed if the file is opened in a newer version of Excel. Learn more: https://go.microsoft.com/fwlink/?linkid=870924
Comment:
    Make a Standard.</t>
      </text>
    </comment>
    <comment ref="D50" authorId="1" shapeId="0" xr:uid="{53F979B2-25A7-4F80-A187-8EE68378EA10}">
      <text>
        <t>[Threaded comment]
Your version of Excel allows you to read this threaded comment; however, any edits to it will get removed if the file is opened in a newer version of Excel. Learn more: https://go.microsoft.com/fwlink/?linkid=870924
Comment:
    Make a Standard.</t>
      </text>
    </comment>
    <comment ref="D59" authorId="2" shapeId="0" xr:uid="{C8C98951-C5DC-4C81-9D84-A0F32546F3F8}">
      <text>
        <t>[Threaded comment]
Your version of Excel allows you to read this threaded comment; however, any edits to it will get removed if the file is opened in a newer version of Excel. Learn more: https://go.microsoft.com/fwlink/?linkid=870924
Comment:
    Make a Standard.</t>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RICHVALUE" minSupportedVersion="120000" copy="1" pasteAll="1" pasteValues="1" merge="1" splitFirst="1" rowColShift="1" clearFormats="1" clearComments="1" assign="1" coerce="1"/>
    <metadataType name="XLDAPR" minSupportedVersion="120000" copy="1" pasteAll="1" pasteValues="1" merge="1" splitFirst="1" rowColShift="1" clearFormats="1" clearComments="1" assign="1" coerce="1" cellMeta="1"/>
  </metadataTypes>
  <futureMetadata name="XLRICHVALUE" count="1">
    <bk>
      <extLst>
        <ext uri="{3e2802c4-a4d2-4d8b-9148-e3be6c30e623}">
          <xlrd:rvb i="0"/>
        </ext>
      </extLst>
    </bk>
  </futureMetadata>
  <futureMetadata name="XLDAPR" count="1">
    <bk>
      <extLst>
        <ext uri="{bdbb8cdc-fa1e-496e-a857-3c3f30c029c3}">
          <xda:dynamicArrayProperties fDynamic="1" fCollapsed="0"/>
        </ext>
      </extLst>
    </bk>
  </futureMetadata>
  <cellMetadata count="1">
    <bk>
      <rc t="2" v="0"/>
    </bk>
  </cellMetadata>
  <valueMetadata count="1">
    <bk>
      <rc t="1" v="0"/>
    </bk>
  </valueMetadata>
</metadata>
</file>

<file path=xl/sharedStrings.xml><?xml version="1.0" encoding="utf-8"?>
<sst xmlns="http://schemas.openxmlformats.org/spreadsheetml/2006/main" count="411" uniqueCount="230">
  <si>
    <t>About This Tool</t>
  </si>
  <si>
    <t>The first component of this tool is a Threshold &amp; Standards Review, which is completed by NC BoS CoC staff at the North Carolina Coalition to End Homelessness (NCCEH). Thresholds are items that must be met for an applicant to advance in the ESG Program Competition. Standards are items that an applicant should meet. Projects that do not meet thresholds will not be put through the next steps in the application process. Unmet standards will result in specific guidance provided to the applicant, with the possibility of required corrections as a condition for submission. The third tab is to be reviewed by PRC members and staff in their respective application reviews. The following tabs for SO, ES, RRH, HP and HMIS should be reviewed by PRC and staff as needed for each application. For example, an application for SO would only include a scoring of the SO project tab and not the other project type tabs. All items in each tab provide a numerical score to each applicant, based on the number of items considered “Met”, providing foundational information about project performance to the Project Review Committee, who are responsible for proposing a slate of applicants and funding amounts to the Governing Board/Membership for approval to move forward to Step 3 in the ESG Competition. Scores are calculated for each type of applicant: New SO, Returning SO, New ES, Returning ES, New VSP ES, Returning VSP ES, New RRH, Returning RRH, New VSP RRH, Returning VSP RRH, New HMIS, Returning HMIS.</t>
  </si>
  <si>
    <t xml:space="preserve">Reviewer Name: </t>
  </si>
  <si>
    <t xml:space="preserve">Date: </t>
  </si>
  <si>
    <t xml:space="preserve">Applicant (Agency): </t>
  </si>
  <si>
    <t xml:space="preserve">Project Name: </t>
  </si>
  <si>
    <t xml:space="preserve">Project Type(s): </t>
  </si>
  <si>
    <t>CY2027 ESG Program Scorecard - Thresholds &amp; Standards</t>
  </si>
  <si>
    <t>Applicant Eligibility &amp; Application Submission</t>
  </si>
  <si>
    <t>Source of Information</t>
  </si>
  <si>
    <t>Score (Met/Unmet)</t>
  </si>
  <si>
    <t>Points</t>
  </si>
  <si>
    <t>Reviewer Notes</t>
  </si>
  <si>
    <t>T1</t>
  </si>
  <si>
    <t xml:space="preserve">The applicant submitted all application materials, except the APR, in ZoomGrants. </t>
  </si>
  <si>
    <t>ZoomGrants</t>
  </si>
  <si>
    <t>THRESHOLD</t>
  </si>
  <si>
    <t>T2</t>
  </si>
  <si>
    <t>The applicant submitted their application materials by the deadline set by the CoC.</t>
  </si>
  <si>
    <t xml:space="preserve">Deadline Monday, July 13, 2026 by 5 PM </t>
  </si>
  <si>
    <t>T3</t>
  </si>
  <si>
    <t>The applicant signed and submitted the ESG Grantee Agreement in ZoomGrants</t>
  </si>
  <si>
    <t>T4</t>
  </si>
  <si>
    <t>The applicant is a member organization in the NC BoS CoC.</t>
  </si>
  <si>
    <t>Membership Roster</t>
  </si>
  <si>
    <t>Agency's Engagement with Coordinated Entry</t>
  </si>
  <si>
    <t>T5</t>
  </si>
  <si>
    <t>The applicant demonstrates they fully participate, or will fully participate, in the local coordinated entry system.</t>
  </si>
  <si>
    <t>Project Application, Project Description</t>
  </si>
  <si>
    <t>Accuracy and Completeness of Responses</t>
  </si>
  <si>
    <t>S1</t>
  </si>
  <si>
    <r>
      <rPr>
        <sz val="11"/>
        <color rgb="FF000000"/>
        <rFont val="Calibri"/>
        <family val="2"/>
        <scheme val="minor"/>
      </rPr>
      <t>The budget request in the budget form matches the ESG Program activity section completed in the application.</t>
    </r>
    <r>
      <rPr>
        <b/>
        <sz val="11"/>
        <color rgb="FF000000"/>
        <rFont val="Calibri"/>
        <family val="2"/>
        <scheme val="minor"/>
      </rPr>
      <t xml:space="preserve"> </t>
    </r>
    <r>
      <rPr>
        <i/>
        <sz val="11"/>
        <color rgb="FFFF0000"/>
        <rFont val="Calibri"/>
        <family val="2"/>
        <scheme val="minor"/>
      </rPr>
      <t>If budget is mismatched with actual project type, required correction.</t>
    </r>
  </si>
  <si>
    <t>Project Application &amp; Budget Form</t>
  </si>
  <si>
    <t>STANDARD</t>
  </si>
  <si>
    <t>Agency's Relationship with the Regional Committee</t>
  </si>
  <si>
    <t>S2</t>
  </si>
  <si>
    <r>
      <rPr>
        <sz val="11"/>
        <color rgb="FF000000"/>
        <rFont val="Calibri"/>
        <family val="2"/>
        <scheme val="minor"/>
      </rPr>
      <t xml:space="preserve">The applicant attended at least 75% of Regional Committee meetings between July 1, 2025 and June 30, 2026. </t>
    </r>
    <r>
      <rPr>
        <i/>
        <sz val="11"/>
        <color rgb="FFFF0000"/>
        <rFont val="Calibri"/>
        <family val="2"/>
        <scheme val="minor"/>
      </rPr>
      <t>If there are other applicants with projects of the same type whose staff attended 75% of the region's meetings and their applications scored at or above the median (especially in terms of performance measure benchmarks) and their projects provide coverage of the entire region, then this application might not be considered for funding. If there are no other applicants with projects of the same type whose applications scored at or above the median, then offer TA regarding regional committee attendance as consideration of moving foward in the competition.</t>
    </r>
  </si>
  <si>
    <t>Regional Review Form; Meeting Minutes submitted to the CoC</t>
  </si>
  <si>
    <t>Organizational Capacity &amp; Stability</t>
  </si>
  <si>
    <t>S3</t>
  </si>
  <si>
    <r>
      <rPr>
        <b/>
        <sz val="11"/>
        <color rgb="FF000000"/>
        <rFont val="Calibri"/>
        <family val="2"/>
      </rPr>
      <t xml:space="preserve">Returning Applicants Only: </t>
    </r>
    <r>
      <rPr>
        <sz val="11"/>
        <color rgb="FF000000"/>
        <rFont val="Calibri"/>
        <family val="2"/>
      </rPr>
      <t>The applicant agency spent at least 90% of their ESG Program funds during CY2025.</t>
    </r>
  </si>
  <si>
    <t>Project Application, Section 2: Organizational Capacity &amp; Stability, Financial Capacity</t>
  </si>
  <si>
    <t>S4</t>
  </si>
  <si>
    <t>The funding amount requested is feasible for the organization based on organizational capacity. </t>
  </si>
  <si>
    <t>Project Application, Section 2: Organizational Capacity &amp; Stability; Organizational Staff Capacity</t>
  </si>
  <si>
    <t>S5</t>
  </si>
  <si>
    <r>
      <rPr>
        <sz val="11"/>
        <color rgb="FF000000"/>
        <rFont val="Calibri"/>
        <family val="2"/>
        <scheme val="minor"/>
      </rPr>
      <t>The applicant agency</t>
    </r>
    <r>
      <rPr>
        <sz val="11"/>
        <color rgb="FFEE0000"/>
        <rFont val="Calibri"/>
        <family val="2"/>
        <scheme val="minor"/>
      </rPr>
      <t xml:space="preserve"> </t>
    </r>
    <r>
      <rPr>
        <sz val="11"/>
        <color rgb="FF000000"/>
        <rFont val="Calibri"/>
        <family val="2"/>
        <scheme val="minor"/>
      </rPr>
      <t>has operating funds to pay eligible expenses and request reimbursement from the NC ESG Office within 45 days after the last day of the month with expenses.</t>
    </r>
  </si>
  <si>
    <t>Project Application, Section 2: Organizational Capacity &amp; Stability; Organizational Staff Capacity; Current Fiscal Year Operating Budget</t>
  </si>
  <si>
    <t>S6</t>
  </si>
  <si>
    <t xml:space="preserve">The chart indicates staff capacity is reasonable for the project type(s). </t>
  </si>
  <si>
    <t>Project Application, Section 2: Organizational Capacity &amp; Stability, Organizational Staff Capacity; Organization Chart</t>
  </si>
  <si>
    <t>S7</t>
  </si>
  <si>
    <t>The agency utilizes HMIS or a comparable database.</t>
  </si>
  <si>
    <t>Project Application</t>
  </si>
  <si>
    <t>Street Outreach Project Design</t>
  </si>
  <si>
    <t>S-S1</t>
  </si>
  <si>
    <t xml:space="preserve">The project’s policies and procedures follow the NC BoS CoC Written Standards for street outreach. </t>
  </si>
  <si>
    <t>Project Application, Street Outreach Project Description; Policies &amp; Procedures</t>
  </si>
  <si>
    <t>The project policies and procedures include the Client Bill of Rights.</t>
  </si>
  <si>
    <t>Project Policies &amp; Procedures</t>
  </si>
  <si>
    <t>S-S2</t>
  </si>
  <si>
    <t>The applicant provides a realistic estimate of the number of people and households anticipated to be served including the percentage expected to exit to positive housing destinations.</t>
  </si>
  <si>
    <t>Project Application, Street Outreach Project Description</t>
  </si>
  <si>
    <t>Emergency Project Design</t>
  </si>
  <si>
    <t>S-E1</t>
  </si>
  <si>
    <t xml:space="preserve">The project’s policies and procedures follow the NC BoS CoC Written Standards for Emergency Shelter. </t>
  </si>
  <si>
    <t>Project Application, Emergency Shelter Project Description; Policies &amp; Procedures</t>
  </si>
  <si>
    <t>S-E2</t>
  </si>
  <si>
    <t xml:space="preserve">The applicant adequately estimates the number of people and households anticipated to be served, including the percentage expected to exit to positive housing destination. </t>
  </si>
  <si>
    <t>Project Application, Emergency Shelter Project Description</t>
  </si>
  <si>
    <t>S-E3</t>
  </si>
  <si>
    <r>
      <t xml:space="preserve">The proposed budget meets the required 60/40 split. </t>
    </r>
    <r>
      <rPr>
        <i/>
        <sz val="11"/>
        <color rgb="FFFF0000"/>
        <rFont val="Calibri"/>
        <family val="2"/>
      </rPr>
      <t>If not, required revision.</t>
    </r>
  </si>
  <si>
    <t>Budget Form</t>
  </si>
  <si>
    <t>Rapid Rehousing Project Design</t>
  </si>
  <si>
    <t>S-R1</t>
  </si>
  <si>
    <t xml:space="preserve">The project’s policies and procedures follow the NC BoS CoC Written Standards for RRH. </t>
  </si>
  <si>
    <t>Project Application, Rapid Rehousing Project Description; Policies &amp; Procedures</t>
  </si>
  <si>
    <t>S-R2</t>
  </si>
  <si>
    <t xml:space="preserve">The applicant adequately estimates the number of people and households anticipated to be served, including the percentage expected to exit to positive housing destinations. </t>
  </si>
  <si>
    <t>Project Application, Rapid Rehousing Project Description</t>
  </si>
  <si>
    <t>S-R3</t>
  </si>
  <si>
    <t>The applicant’s cost estimate per household is adequate.</t>
  </si>
  <si>
    <t>Homelessness Prevention Project Design</t>
  </si>
  <si>
    <t>S-H1</t>
  </si>
  <si>
    <t xml:space="preserve">The project’s Policies and Procedures follow the NC BoS CoC Written Standards for Homelessness Prevention. </t>
  </si>
  <si>
    <t>Project Application, Homelessness Prevention Project Description; Policies &amp; Procedures</t>
  </si>
  <si>
    <t>S-H2</t>
  </si>
  <si>
    <t>Project Application, Homelessness Prevention Project Description</t>
  </si>
  <si>
    <t>S-H3</t>
  </si>
  <si>
    <t>Threshold &amp; Standards Points Possible:</t>
  </si>
  <si>
    <t>Project Type</t>
  </si>
  <si>
    <t>HP</t>
  </si>
  <si>
    <t>Returning Applicant?</t>
  </si>
  <si>
    <t>Points Earned:</t>
  </si>
  <si>
    <t>All Thresholds Met?:</t>
  </si>
  <si>
    <t>CY2027 ESG Program Scorecard - All Applicants</t>
  </si>
  <si>
    <t>Organization/Project Fit</t>
  </si>
  <si>
    <t xml:space="preserve">The applicant included the organization’s mission, vision, and values and the ESG Project Activity(ies) applied for seem relevant to that mission. </t>
  </si>
  <si>
    <t>Project Application, Section 1: Organization Information, Organization Mission</t>
  </si>
  <si>
    <t xml:space="preserve">The applicant effectively explains how the organization will ensure the spending of funds in a timely manner for 2027. </t>
  </si>
  <si>
    <t>The applicant agency did not have any HUD findings, whether resolved or unresolved, in the past 5 years. </t>
  </si>
  <si>
    <t>Project Application, Section 2: Organizational Capacity &amp; Stability, Organizational Capacity to Meet HUD Guidelines</t>
  </si>
  <si>
    <t>The applicant agency clearly describes how it will monitor activities to ensure ESG Program funds are spent in a timely manner and how ESG Program funds will be applied and tracked against specific activities.</t>
  </si>
  <si>
    <t>Project Application, Section 2: Organizational Capacity to meet HUD guidelines</t>
  </si>
  <si>
    <t>The applicant agency's most recent financial audit, including management letter, showed no findings and if findings or concerns, a clear corrective action plan.</t>
  </si>
  <si>
    <t>Project Application, Section 2: Financial Capacity; Organization's Financial Audit, if applicable</t>
  </si>
  <si>
    <r>
      <rPr>
        <b/>
        <sz val="11"/>
        <color rgb="FF000000"/>
        <rFont val="Calibri"/>
        <family val="2"/>
      </rPr>
      <t xml:space="preserve">Non-Profits Only: </t>
    </r>
    <r>
      <rPr>
        <sz val="11"/>
        <color rgb="FF000000"/>
        <rFont val="Calibri"/>
        <family val="2"/>
      </rPr>
      <t>The applicant agency’s Board of Directors has at least one voting member with lived experience of homelessness or a plan to add person(s) with lived experience.</t>
    </r>
  </si>
  <si>
    <t>Project Application: Section 2- Board Capacity</t>
  </si>
  <si>
    <t xml:space="preserve">Points Possible: </t>
  </si>
  <si>
    <t>Provided Form 990 instead of Audit?</t>
  </si>
  <si>
    <t>Non-Profit?</t>
  </si>
  <si>
    <t xml:space="preserve">Points Earned: </t>
  </si>
  <si>
    <t>Project Type: Street Outreach</t>
  </si>
  <si>
    <t>The applicant adequately describes the coordinated entry process and how their agency’s project participates or will participate in the system.</t>
  </si>
  <si>
    <r>
      <rPr>
        <b/>
        <sz val="11"/>
        <color rgb="FFC00000"/>
        <rFont val="Calibri"/>
        <family val="2"/>
        <scheme val="minor"/>
      </rPr>
      <t>SECTION IS SCORED BY STAFF:</t>
    </r>
    <r>
      <rPr>
        <b/>
        <sz val="11"/>
        <color theme="1"/>
        <rFont val="Calibri"/>
        <family val="2"/>
        <scheme val="minor"/>
      </rPr>
      <t xml:space="preserve"> Project Performance</t>
    </r>
  </si>
  <si>
    <t xml:space="preserve">At least 40% of people served by the SO project had disabling conditions.       
(Benchmark set at 40%.) </t>
  </si>
  <si>
    <t>APR Q13a2</t>
  </si>
  <si>
    <t xml:space="preserve">At least 15% of people exited to a permanent housing destination. </t>
  </si>
  <si>
    <t>APR Q23c</t>
  </si>
  <si>
    <t>At least 14% of people exited to specific homeless, temporary destinations (shelter) and some institutional settings.</t>
  </si>
  <si>
    <t xml:space="preserve">At least 25% of people served by the project were experiencing chronic homelessness. </t>
  </si>
  <si>
    <t>CH Report A003</t>
  </si>
  <si>
    <t>Project Design</t>
  </si>
  <si>
    <t>The project covers counties with people living unsheltered as evidenced by the most recent unsheltered portion of the Point-in-Time (PIT) Count.</t>
  </si>
  <si>
    <t>Project Application, Street Outreach Project Description; The CoC’s ESG Program Funding Priority; Most Recent PIT Count</t>
  </si>
  <si>
    <t xml:space="preserve">The applicant describes how street outreach and engagement is conducted including eligibility requirements; how outreach is conducted; location of outreach; frequency of outreach; hours of operation; any changes or improvements implemented in the past year; and how the street outreach is staffed. </t>
  </si>
  <si>
    <r>
      <rPr>
        <sz val="12"/>
        <color rgb="FFC00000"/>
        <rFont val="Calibri"/>
        <family val="2"/>
        <scheme val="minor"/>
      </rPr>
      <t>STAFF SCORED:</t>
    </r>
    <r>
      <rPr>
        <sz val="12"/>
        <color theme="1"/>
        <rFont val="Calibri"/>
        <family val="2"/>
        <scheme val="minor"/>
      </rPr>
      <t xml:space="preserve"> Returning project/has project to score? </t>
    </r>
  </si>
  <si>
    <t>Project Type: Emergency Shelter (ES)</t>
  </si>
  <si>
    <r>
      <t xml:space="preserve">At least 50% of people served by the emergency shelter had disabling conditions.
</t>
    </r>
    <r>
      <rPr>
        <b/>
        <sz val="11"/>
        <color rgb="FF000000"/>
        <rFont val="Calibri"/>
        <family val="2"/>
        <scheme val="minor"/>
      </rPr>
      <t xml:space="preserve">(N/A for DV Shelters.)   </t>
    </r>
  </si>
  <si>
    <t xml:space="preserve">At least 5% of adults increased their earned cash income. </t>
  </si>
  <si>
    <t>APR Q19a1/2</t>
  </si>
  <si>
    <t xml:space="preserve">At least 35% of people exited to a permanent housing destination. </t>
  </si>
  <si>
    <r>
      <t xml:space="preserve">At least 20% of people served by the project were experiencing chronic homelessness. </t>
    </r>
    <r>
      <rPr>
        <b/>
        <sz val="11"/>
        <color theme="1"/>
        <rFont val="Calibri"/>
        <family val="2"/>
        <scheme val="minor"/>
      </rPr>
      <t xml:space="preserve">(N/A for DV Shelters.) </t>
    </r>
  </si>
  <si>
    <t>The project covers all counties within the region.</t>
  </si>
  <si>
    <t>The applicant adequately describes eligibility requirements, how the project is accessed, and how referrals are made; hours of operation; any changes or improvements implemented in the past year; and staffing.</t>
  </si>
  <si>
    <t>Project Application, Emergency Sheleter Project Description</t>
  </si>
  <si>
    <t>No</t>
  </si>
  <si>
    <t>Project Type: Rapid Rehousing (RRH)</t>
  </si>
  <si>
    <r>
      <rPr>
        <b/>
        <sz val="11"/>
        <color rgb="FFC00000"/>
        <rFont val="Calibri"/>
        <family val="2"/>
        <scheme val="minor"/>
      </rPr>
      <t xml:space="preserve">SECTION IS SCORED BY STAFF: </t>
    </r>
    <r>
      <rPr>
        <b/>
        <sz val="11"/>
        <color theme="1"/>
        <rFont val="Calibri"/>
        <family val="2"/>
        <scheme val="minor"/>
      </rPr>
      <t>Project Performance</t>
    </r>
  </si>
  <si>
    <t xml:space="preserve">At least 45% of people served by the RRH project had disabling conditions. </t>
  </si>
  <si>
    <t xml:space="preserve">At least 20% of adults increased their earned cash income. </t>
  </si>
  <si>
    <t xml:space="preserve">At least 80% of people exited to a permanent housing destination. </t>
  </si>
  <si>
    <t>No more than 12% of people served who exited to permanent housing returned to homelessness within 2 years.</t>
  </si>
  <si>
    <t>SPM #2</t>
  </si>
  <si>
    <t>Project Application, Rapid Rehousing Project Description; Funding Priority</t>
  </si>
  <si>
    <t>The program has dedicated staff or staff time for landlord engagement. </t>
  </si>
  <si>
    <t xml:space="preserve">The project uses a progressive approach for determining the duration and amount of rental assistance provided. </t>
  </si>
  <si>
    <t>The applicant adequately describes eligibility requirements, how the project is accessed, and how referrals are made; hours of operation; staff availability after hours or in disaster situations; any changes or improvements implemented in the past year; staffing; and landlord recruitment.</t>
  </si>
  <si>
    <t>Project Type: Homelessness Prevention (RRH)</t>
  </si>
  <si>
    <t>SECTION IS SCORED BY STAFF: Project Performance</t>
  </si>
  <si>
    <t xml:space="preserve">At least 40% of people served by the prevention project had disabling conditions.  </t>
  </si>
  <si>
    <t xml:space="preserve">At least 15% of adults increased their earned cash income. </t>
  </si>
  <si>
    <t>At least 80% of people exited to a permanent housing destination.</t>
  </si>
  <si>
    <t xml:space="preserve">The project design describes using funding solely to prevent households from returning to homelessness. </t>
  </si>
  <si>
    <t>Project Application, Homelessness Prevention Project Description; Policies &amp; Procedures; Funding Priority</t>
  </si>
  <si>
    <t>Project Type: HMIS/Comparable Database</t>
  </si>
  <si>
    <t>HMIS/Comparable Database</t>
  </si>
  <si>
    <t>The organization adequately describes how these funds will contribute to their ability to collect, analyze, and report data.</t>
  </si>
  <si>
    <t>Project Application, HMIS/Comparable Database System Application</t>
  </si>
  <si>
    <r>
      <rPr>
        <b/>
        <sz val="11"/>
        <color rgb="FFC00000"/>
        <rFont val="Calibri"/>
        <family val="2"/>
      </rPr>
      <t>STAFF SCORED</t>
    </r>
    <r>
      <rPr>
        <b/>
        <sz val="11"/>
        <color rgb="FF000000"/>
        <rFont val="Calibri"/>
        <family val="2"/>
      </rPr>
      <t>: Returning Applicants Only:</t>
    </r>
    <r>
      <rPr>
        <sz val="11"/>
        <color rgb="FF000000"/>
        <rFont val="Calibri"/>
        <family val="2"/>
      </rPr>
      <t xml:space="preserve"> The applicant’s APR data elements in Q6a, b, and c indicates it meets the CoC’s Data Completeness portion of the Data Quality Plan (vs. 3 from 2025) a 5% or below error rate for elements in Q6 a, b, and c except SSN which is 10% or below and destination is 15% or less for SO &amp; ES; 10% or below for RRH; and 5% or below for HP.</t>
    </r>
  </si>
  <si>
    <t>APR Q6a-c</t>
  </si>
  <si>
    <t xml:space="preserve">The organization has adequate staffing to meet CoC's data timeliness and data quality standards. (Example: There is an Agency Administrator other than the ED and one additional licensed user.) </t>
  </si>
  <si>
    <t>Project Application, HMIS/Comparable Database System Project Application</t>
  </si>
  <si>
    <t>Totaling Points</t>
  </si>
  <si>
    <t>Final Reviewer Notes</t>
  </si>
  <si>
    <t>Points Earned</t>
  </si>
  <si>
    <t>Points Possible</t>
  </si>
  <si>
    <t xml:space="preserve">Thresholds &amp; Standards: </t>
  </si>
  <si>
    <t xml:space="preserve">Scorecard-All Applicants: </t>
  </si>
  <si>
    <t xml:space="preserve">Project Type - SO: </t>
  </si>
  <si>
    <t xml:space="preserve">Project Type - ES: </t>
  </si>
  <si>
    <t xml:space="preserve">Project Type - RRH: </t>
  </si>
  <si>
    <t xml:space="preserve">Project Type - HP: </t>
  </si>
  <si>
    <t xml:space="preserve">Project Type - HMIS/CD: </t>
  </si>
  <si>
    <t>Total Score by Project Type</t>
  </si>
  <si>
    <t>Total Score</t>
  </si>
  <si>
    <t>Percentage of Points Earned out of Points Possible</t>
  </si>
  <si>
    <t>Project Type:</t>
  </si>
  <si>
    <t>Street Outreach</t>
  </si>
  <si>
    <t>Emergency Shelter</t>
  </si>
  <si>
    <t>Rapid Rehousing</t>
  </si>
  <si>
    <t>Homelessness Prevention</t>
  </si>
  <si>
    <t>HMIS</t>
  </si>
  <si>
    <t>Scores</t>
  </si>
  <si>
    <t>Met</t>
  </si>
  <si>
    <t>Unmet</t>
  </si>
  <si>
    <t>N/A</t>
  </si>
  <si>
    <t>Met (No Findings)</t>
  </si>
  <si>
    <t>Unmet (Findings whether resolved or unresolved)</t>
  </si>
  <si>
    <t>Met - 15% or above</t>
  </si>
  <si>
    <t>Unmet - less than 15%</t>
  </si>
  <si>
    <t>Met - 80% or more</t>
  </si>
  <si>
    <t>Unmet - less than 80%</t>
  </si>
  <si>
    <t>Met - 10% or above</t>
  </si>
  <si>
    <t>Unmet - less than 10%</t>
  </si>
  <si>
    <t>Met - 40% or above</t>
  </si>
  <si>
    <t>Unmet - less than 40%</t>
  </si>
  <si>
    <t>N/A for DV Shelters</t>
  </si>
  <si>
    <t>Met - 30% or above</t>
  </si>
  <si>
    <t>Unmet - less than 30%</t>
  </si>
  <si>
    <t>Met - 90 days to 120 days</t>
  </si>
  <si>
    <t>Unmet: 89 days or less</t>
  </si>
  <si>
    <t>Unmet: 121 days or more</t>
  </si>
  <si>
    <t>Met - 35% or above</t>
  </si>
  <si>
    <t>Unmet - less than 35%</t>
  </si>
  <si>
    <t>Met - 25% or above</t>
  </si>
  <si>
    <t>Unmet - less than 25%</t>
  </si>
  <si>
    <t>Met - 45% or above</t>
  </si>
  <si>
    <t>Unmet - less than 45%</t>
  </si>
  <si>
    <t>Met - Yes</t>
  </si>
  <si>
    <t>Unmet  - No</t>
  </si>
  <si>
    <t>Met - 180 to 270 days</t>
  </si>
  <si>
    <t>Unmet - 179 days or less</t>
  </si>
  <si>
    <t>Unmet - 271 days or more</t>
  </si>
  <si>
    <t>Met - 38% or above</t>
  </si>
  <si>
    <t>Unmet - less than 38%</t>
  </si>
  <si>
    <t>Met - 13% or above</t>
  </si>
  <si>
    <t>Unmet - less than 13%</t>
  </si>
  <si>
    <t>Met - 5% or below for all universal data elements except SSN, Exit Destination &amp; CH status which are 10% or below</t>
  </si>
  <si>
    <t>Unmet -  Above 5% for all universal data elements or above 10% for SSN, Exit Destination &amp; CH status</t>
  </si>
  <si>
    <t>Met - 14% or above</t>
  </si>
  <si>
    <t>Unmet - less than 14%</t>
  </si>
  <si>
    <t>Met - 5% or above</t>
  </si>
  <si>
    <t>Unmet - less than 5%</t>
  </si>
  <si>
    <t>Met - 20% or above</t>
  </si>
  <si>
    <t>Unmet - less than 20%</t>
  </si>
  <si>
    <t>Met - 12% or above</t>
  </si>
  <si>
    <t>Unmet - less than 12%</t>
  </si>
  <si>
    <t>Met - 50% or above</t>
  </si>
  <si>
    <t>Unmet - less than 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</si>
</sst>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scheme val="minor"/>
    </font>
    <font>
      <b/>
      <sz val="11"/>
      <color theme="1"/>
      <name val="Calibri"/>
      <family val="2"/>
      <scheme val="minor"/>
    </font>
    <font>
      <b/>
      <sz val="16"/>
      <color theme="1"/>
      <name val="Calibri"/>
      <family val="2"/>
      <scheme val="minor"/>
    </font>
    <font>
      <sz val="11"/>
      <name val="Calibri"/>
      <family val="2"/>
    </font>
    <font>
      <b/>
      <sz val="11"/>
      <name val="Calibri"/>
      <family val="2"/>
    </font>
    <font>
      <b/>
      <sz val="11"/>
      <color rgb="FF000000"/>
      <name val="Calibri"/>
      <family val="2"/>
    </font>
    <font>
      <i/>
      <sz val="11"/>
      <color rgb="FF000000"/>
      <name val="Calibri"/>
      <family val="2"/>
    </font>
    <font>
      <sz val="11"/>
      <color rgb="FF000000"/>
      <name val="Calibri"/>
      <family val="2"/>
    </font>
    <font>
      <sz val="11"/>
      <color rgb="FF000000"/>
      <name val="Calibri"/>
      <family val="2"/>
      <scheme val="minor"/>
    </font>
    <font>
      <i/>
      <sz val="11"/>
      <color theme="1"/>
      <name val="Calibri"/>
      <family val="2"/>
      <scheme val="minor"/>
    </font>
    <font>
      <i/>
      <sz val="11"/>
      <color rgb="FF000000"/>
      <name val="Calibri"/>
      <family val="2"/>
      <scheme val="minor"/>
    </font>
    <font>
      <b/>
      <sz val="11"/>
      <color rgb="FF000000"/>
      <name val="Calibri"/>
      <family val="2"/>
      <scheme val="minor"/>
    </font>
    <font>
      <b/>
      <sz val="12"/>
      <color theme="1"/>
      <name val="Calibri"/>
      <family val="2"/>
      <scheme val="minor"/>
    </font>
    <font>
      <sz val="12"/>
      <color theme="1"/>
      <name val="Calibri"/>
      <family val="2"/>
      <scheme val="minor"/>
    </font>
    <font>
      <b/>
      <i/>
      <sz val="16"/>
      <color theme="1"/>
      <name val="Calibri"/>
      <family val="2"/>
      <scheme val="minor"/>
    </font>
    <font>
      <i/>
      <sz val="11"/>
      <color rgb="FFFF0000"/>
      <name val="Calibri"/>
      <family val="2"/>
    </font>
    <font>
      <b/>
      <sz val="11"/>
      <name val="Calibri"/>
      <family val="2"/>
      <scheme val="minor"/>
    </font>
    <font>
      <i/>
      <sz val="11"/>
      <color rgb="FFFF0000"/>
      <name val="Calibri"/>
      <family val="2"/>
      <scheme val="minor"/>
    </font>
    <font>
      <sz val="11"/>
      <color rgb="FFEE0000"/>
      <name val="Calibri"/>
      <family val="2"/>
      <scheme val="minor"/>
    </font>
    <font>
      <b/>
      <sz val="14"/>
      <color theme="1"/>
      <name val="Calibri"/>
      <family val="2"/>
      <scheme val="minor"/>
    </font>
    <font>
      <sz val="14"/>
      <color theme="1"/>
      <name val="Calibri"/>
      <family val="2"/>
      <scheme val="minor"/>
    </font>
    <font>
      <b/>
      <sz val="11"/>
      <color rgb="FFC00000"/>
      <name val="Calibri"/>
      <family val="2"/>
      <scheme val="minor"/>
    </font>
    <font>
      <sz val="12"/>
      <color rgb="FFC00000"/>
      <name val="Calibri"/>
      <family val="2"/>
      <scheme val="minor"/>
    </font>
    <font>
      <b/>
      <sz val="11"/>
      <color rgb="FFC00000"/>
      <name val="Calibri"/>
      <family val="2"/>
    </font>
    <font>
      <b/>
      <sz val="18"/>
      <color theme="1"/>
      <name val="Calibri"/>
      <family val="2"/>
      <scheme val="minor"/>
    </font>
    <font>
      <sz val="18"/>
      <color theme="1"/>
      <name val="Calibri"/>
      <family val="2"/>
      <scheme val="minor"/>
    </font>
    <font>
      <i/>
      <sz val="14"/>
      <color theme="1"/>
      <name val="Calibri"/>
      <family val="2"/>
      <scheme val="minor"/>
    </font>
  </fonts>
  <fills count="20">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theme="2"/>
        <bgColor indexed="64"/>
      </patternFill>
    </fill>
    <fill>
      <patternFill patternType="solid">
        <fgColor theme="0"/>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rgb="FFE6AAF2"/>
        <bgColor indexed="64"/>
      </patternFill>
    </fill>
    <fill>
      <patternFill patternType="solid">
        <fgColor theme="5" tint="0.39997558519241921"/>
        <bgColor indexed="64"/>
      </patternFill>
    </fill>
    <fill>
      <patternFill patternType="solid">
        <fgColor rgb="FFFFFF00"/>
        <bgColor indexed="64"/>
      </patternFill>
    </fill>
    <fill>
      <patternFill patternType="solid">
        <fgColor theme="4" tint="0.39997558519241921"/>
        <bgColor indexed="64"/>
      </patternFill>
    </fill>
    <fill>
      <patternFill patternType="solid">
        <fgColor theme="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6" tint="0.79998168889431442"/>
        <bgColor indexed="64"/>
      </patternFill>
    </fill>
    <fill>
      <patternFill patternType="solid">
        <fgColor theme="8" tint="0.79998168889431442"/>
        <bgColor indexed="64"/>
      </patternFill>
    </fill>
  </fills>
  <borders count="40">
    <border>
      <left/>
      <right/>
      <top/>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thin">
        <color rgb="FF000000"/>
      </bottom>
      <diagonal/>
    </border>
    <border>
      <left style="thin">
        <color indexed="64"/>
      </left>
      <right style="thin">
        <color indexed="64"/>
      </right>
      <top style="thin">
        <color indexed="64"/>
      </top>
      <bottom/>
      <diagonal/>
    </border>
    <border>
      <left style="thin">
        <color rgb="FF000000"/>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rgb="FF000000"/>
      </right>
      <top/>
      <bottom style="thin">
        <color indexed="64"/>
      </bottom>
      <diagonal/>
    </border>
    <border>
      <left style="thin">
        <color rgb="FF000000"/>
      </left>
      <right/>
      <top/>
      <bottom style="thin">
        <color indexed="64"/>
      </bottom>
      <diagonal/>
    </border>
    <border>
      <left/>
      <right/>
      <top style="thin">
        <color indexed="64"/>
      </top>
      <bottom/>
      <diagonal/>
    </border>
    <border>
      <left/>
      <right style="thin">
        <color indexed="64"/>
      </right>
      <top/>
      <bottom/>
      <diagonal/>
    </border>
    <border>
      <left style="thin">
        <color indexed="64"/>
      </left>
      <right/>
      <top style="thin">
        <color rgb="FF000000"/>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rgb="FF000000"/>
      </right>
      <top style="thin">
        <color indexed="64"/>
      </top>
      <bottom/>
      <diagonal/>
    </border>
    <border>
      <left/>
      <right style="thin">
        <color rgb="FF000000"/>
      </right>
      <top/>
      <bottom style="thin">
        <color indexed="64"/>
      </bottom>
      <diagonal/>
    </border>
    <border>
      <left/>
      <right style="thin">
        <color rgb="FF000000"/>
      </right>
      <top style="thin">
        <color indexed="64"/>
      </top>
      <bottom/>
      <diagonal/>
    </border>
    <border>
      <left style="thin">
        <color indexed="64"/>
      </left>
      <right/>
      <top/>
      <bottom/>
      <diagonal/>
    </border>
    <border>
      <left style="thin">
        <color rgb="FF000000"/>
      </left>
      <right/>
      <top style="thin">
        <color indexed="64"/>
      </top>
      <bottom/>
      <diagonal/>
    </border>
    <border>
      <left/>
      <right style="thin">
        <color indexed="64"/>
      </right>
      <top style="thin">
        <color rgb="FF000000"/>
      </top>
      <bottom/>
      <diagonal/>
    </border>
    <border>
      <left/>
      <right style="thin">
        <color indexed="64"/>
      </right>
      <top/>
      <bottom style="thin">
        <color rgb="FF000000"/>
      </bottom>
      <diagonal/>
    </border>
    <border>
      <left style="thin">
        <color indexed="64"/>
      </left>
      <right style="thin">
        <color indexed="64"/>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indexed="64"/>
      </right>
      <top/>
      <bottom style="thin">
        <color rgb="FF000000"/>
      </bottom>
      <diagonal/>
    </border>
    <border>
      <left style="thin">
        <color indexed="64"/>
      </left>
      <right style="thin">
        <color rgb="FF000000"/>
      </right>
      <top/>
      <bottom style="thin">
        <color rgb="FF000000"/>
      </bottom>
      <diagonal/>
    </border>
  </borders>
  <cellStyleXfs count="1">
    <xf numFmtId="0" fontId="0" fillId="0" borderId="0"/>
  </cellStyleXfs>
  <cellXfs count="366">
    <xf numFmtId="0" fontId="0" fillId="0" borderId="0" xfId="0"/>
    <xf numFmtId="0" fontId="2" fillId="0" borderId="0" xfId="0" applyFont="1"/>
    <xf numFmtId="0" fontId="1" fillId="0" borderId="0" xfId="0" applyFont="1"/>
    <xf numFmtId="0" fontId="0" fillId="0" borderId="0" xfId="0" applyAlignment="1">
      <alignment vertical="center"/>
    </xf>
    <xf numFmtId="0" fontId="1" fillId="2" borderId="9" xfId="0" applyFont="1" applyFill="1" applyBorder="1" applyAlignment="1">
      <alignment horizontal="center" vertical="center"/>
    </xf>
    <xf numFmtId="0" fontId="1" fillId="7" borderId="9" xfId="0" applyFont="1" applyFill="1" applyBorder="1" applyAlignment="1">
      <alignment horizontal="center" vertical="center"/>
    </xf>
    <xf numFmtId="0" fontId="1" fillId="8" borderId="9" xfId="0" applyFont="1" applyFill="1" applyBorder="1" applyAlignment="1">
      <alignment horizontal="center" vertical="center"/>
    </xf>
    <xf numFmtId="0" fontId="1" fillId="9" borderId="9" xfId="0" applyFont="1" applyFill="1" applyBorder="1" applyAlignment="1">
      <alignment horizontal="center" vertical="center"/>
    </xf>
    <xf numFmtId="0" fontId="1" fillId="10" borderId="9" xfId="0" applyFont="1" applyFill="1" applyBorder="1" applyAlignment="1">
      <alignment horizontal="center" vertical="center"/>
    </xf>
    <xf numFmtId="0" fontId="1" fillId="11" borderId="9" xfId="0" applyFont="1" applyFill="1" applyBorder="1" applyAlignment="1">
      <alignment horizontal="center" vertical="center"/>
    </xf>
    <xf numFmtId="0" fontId="1" fillId="12" borderId="9" xfId="0" applyFont="1" applyFill="1" applyBorder="1" applyAlignment="1">
      <alignment horizontal="center" vertical="center"/>
    </xf>
    <xf numFmtId="0" fontId="0" fillId="0" borderId="0" xfId="0" applyAlignment="1">
      <alignment horizontal="center" vertical="center"/>
    </xf>
    <xf numFmtId="0" fontId="1" fillId="13" borderId="11" xfId="0" applyFont="1" applyFill="1" applyBorder="1" applyAlignment="1">
      <alignment horizontal="center" vertical="center"/>
    </xf>
    <xf numFmtId="0" fontId="4" fillId="12" borderId="8" xfId="0" applyFont="1" applyFill="1" applyBorder="1" applyAlignment="1">
      <alignment horizontal="center" vertical="center" wrapText="1"/>
    </xf>
    <xf numFmtId="0" fontId="1" fillId="2" borderId="11" xfId="0" applyFont="1" applyFill="1" applyBorder="1" applyAlignment="1">
      <alignment horizontal="center" vertical="center"/>
    </xf>
    <xf numFmtId="0" fontId="1" fillId="2" borderId="13" xfId="0" applyFont="1" applyFill="1" applyBorder="1" applyAlignment="1">
      <alignment horizontal="center" vertical="center"/>
    </xf>
    <xf numFmtId="0" fontId="9"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4" fillId="2" borderId="9" xfId="0" applyFont="1" applyFill="1" applyBorder="1" applyAlignment="1">
      <alignment horizontal="center" vertical="center" wrapText="1"/>
    </xf>
    <xf numFmtId="0" fontId="0" fillId="4" borderId="9" xfId="0" applyFill="1" applyBorder="1" applyAlignment="1">
      <alignment horizontal="center" vertical="center" wrapText="1"/>
    </xf>
    <xf numFmtId="0" fontId="0" fillId="0" borderId="9" xfId="0" applyBorder="1"/>
    <xf numFmtId="0" fontId="0" fillId="5" borderId="9" xfId="0" applyFill="1" applyBorder="1" applyAlignment="1">
      <alignment horizontal="center" vertical="center"/>
    </xf>
    <xf numFmtId="0" fontId="0" fillId="4" borderId="9" xfId="0" applyFill="1" applyBorder="1" applyAlignment="1">
      <alignment horizontal="center" vertical="center"/>
    </xf>
    <xf numFmtId="0" fontId="4" fillId="9" borderId="9"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5"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9" borderId="15" xfId="0" applyFont="1" applyFill="1" applyBorder="1" applyAlignment="1">
      <alignment horizontal="center" vertical="center" wrapText="1"/>
    </xf>
    <xf numFmtId="0" fontId="4" fillId="13" borderId="8" xfId="0" applyFont="1" applyFill="1" applyBorder="1" applyAlignment="1">
      <alignment horizontal="center" vertical="center" wrapText="1"/>
    </xf>
    <xf numFmtId="0" fontId="0" fillId="0" borderId="9" xfId="0" applyBorder="1" applyAlignment="1">
      <alignment horizontal="center" vertical="center"/>
    </xf>
    <xf numFmtId="0" fontId="0" fillId="0" borderId="9" xfId="0" applyBorder="1" applyAlignment="1">
      <alignment vertical="center"/>
    </xf>
    <xf numFmtId="0" fontId="13" fillId="0" borderId="9" xfId="0" applyFont="1" applyBorder="1" applyAlignment="1">
      <alignment horizontal="right" vertical="center"/>
    </xf>
    <xf numFmtId="0" fontId="7" fillId="4" borderId="9" xfId="0" applyFont="1" applyFill="1" applyBorder="1" applyAlignment="1">
      <alignment horizontal="center" vertical="center" wrapText="1"/>
    </xf>
    <xf numFmtId="0" fontId="13" fillId="0" borderId="9" xfId="0" applyFont="1" applyBorder="1" applyAlignment="1">
      <alignment horizontal="center" vertical="center" wrapText="1"/>
    </xf>
    <xf numFmtId="0" fontId="9" fillId="4" borderId="9" xfId="0" applyFont="1" applyFill="1" applyBorder="1" applyAlignment="1">
      <alignment horizontal="center" vertical="center" wrapText="1"/>
    </xf>
    <xf numFmtId="0" fontId="4" fillId="7" borderId="9" xfId="0" applyFont="1" applyFill="1" applyBorder="1" applyAlignment="1">
      <alignment horizontal="center" vertical="center" wrapText="1"/>
    </xf>
    <xf numFmtId="0" fontId="13" fillId="5" borderId="9" xfId="0" applyFont="1" applyFill="1" applyBorder="1" applyAlignment="1">
      <alignment horizontal="right" vertical="center"/>
    </xf>
    <xf numFmtId="0" fontId="13" fillId="5" borderId="9" xfId="0" applyFont="1" applyFill="1" applyBorder="1" applyAlignment="1">
      <alignment horizontal="left" vertical="center" wrapText="1"/>
    </xf>
    <xf numFmtId="0" fontId="4" fillId="8" borderId="9" xfId="0" applyFont="1" applyFill="1" applyBorder="1" applyAlignment="1">
      <alignment horizontal="center" vertical="center" wrapText="1"/>
    </xf>
    <xf numFmtId="0" fontId="4" fillId="10" borderId="9" xfId="0" applyFont="1" applyFill="1" applyBorder="1" applyAlignment="1">
      <alignment horizontal="center" vertical="center" wrapText="1"/>
    </xf>
    <xf numFmtId="0" fontId="4" fillId="11" borderId="9" xfId="0" applyFont="1" applyFill="1" applyBorder="1" applyAlignment="1">
      <alignment horizontal="center" vertical="center" wrapText="1"/>
    </xf>
    <xf numFmtId="0" fontId="25" fillId="4" borderId="9" xfId="0" applyFont="1" applyFill="1" applyBorder="1" applyAlignment="1">
      <alignment horizontal="right"/>
    </xf>
    <xf numFmtId="0" fontId="25" fillId="4" borderId="9" xfId="0" applyFont="1" applyFill="1" applyBorder="1" applyAlignment="1">
      <alignment horizontal="center"/>
    </xf>
    <xf numFmtId="0" fontId="24" fillId="0" borderId="9" xfId="0" applyFont="1" applyBorder="1" applyAlignment="1">
      <alignment horizontal="right" vertical="center"/>
    </xf>
    <xf numFmtId="0" fontId="24" fillId="0" borderId="13" xfId="0" applyFont="1" applyBorder="1" applyAlignment="1">
      <alignment horizontal="right" vertical="center"/>
    </xf>
    <xf numFmtId="0" fontId="13" fillId="0" borderId="9" xfId="0" applyFont="1" applyBorder="1" applyAlignment="1" applyProtection="1">
      <alignment horizontal="left" vertical="center"/>
      <protection locked="0"/>
    </xf>
    <xf numFmtId="0" fontId="0" fillId="4" borderId="9" xfId="0" applyFill="1" applyBorder="1" applyAlignment="1" applyProtection="1">
      <alignment horizontal="left" vertical="center" wrapText="1"/>
      <protection locked="0"/>
    </xf>
    <xf numFmtId="0" fontId="0" fillId="5" borderId="9" xfId="0" applyFill="1" applyBorder="1" applyAlignment="1" applyProtection="1">
      <alignment horizontal="left" vertical="center" wrapText="1"/>
      <protection locked="0"/>
    </xf>
    <xf numFmtId="0" fontId="10" fillId="4" borderId="9" xfId="0" applyFont="1" applyFill="1" applyBorder="1" applyAlignment="1" applyProtection="1">
      <alignment horizontal="center" vertical="center" wrapText="1"/>
      <protection locked="0"/>
    </xf>
    <xf numFmtId="0" fontId="0" fillId="0" borderId="9" xfId="0" applyBorder="1" applyAlignment="1" applyProtection="1">
      <alignment vertical="center"/>
      <protection locked="0"/>
    </xf>
    <xf numFmtId="0" fontId="0" fillId="5" borderId="9" xfId="0" applyFill="1" applyBorder="1" applyAlignment="1" applyProtection="1">
      <alignment horizontal="center" vertical="center" wrapText="1"/>
      <protection locked="0"/>
    </xf>
    <xf numFmtId="0" fontId="13" fillId="5" borderId="9" xfId="0" applyFont="1" applyFill="1" applyBorder="1" applyAlignment="1" applyProtection="1">
      <alignment horizontal="left" vertical="center"/>
      <protection locked="0"/>
    </xf>
    <xf numFmtId="0" fontId="13" fillId="5" borderId="9" xfId="0" applyFont="1" applyFill="1" applyBorder="1" applyAlignment="1" applyProtection="1">
      <alignment horizontal="left" vertical="center" wrapText="1"/>
      <protection locked="0"/>
    </xf>
    <xf numFmtId="0" fontId="24" fillId="18" borderId="9" xfId="0" applyFont="1" applyFill="1" applyBorder="1" applyAlignment="1">
      <alignment horizontal="center"/>
    </xf>
    <xf numFmtId="0" fontId="25" fillId="18" borderId="9" xfId="0" applyFont="1" applyFill="1" applyBorder="1" applyAlignment="1">
      <alignment horizontal="center" wrapText="1"/>
    </xf>
    <xf numFmtId="0" fontId="25" fillId="18" borderId="9" xfId="0" applyFont="1" applyFill="1" applyBorder="1" applyAlignment="1">
      <alignment horizontal="center" vertical="center"/>
    </xf>
    <xf numFmtId="0" fontId="26" fillId="0" borderId="13" xfId="0" applyFont="1" applyBorder="1" applyAlignment="1">
      <alignment horizontal="center" vertical="center"/>
    </xf>
    <xf numFmtId="0" fontId="26" fillId="0" borderId="9" xfId="0" applyFont="1" applyBorder="1" applyAlignment="1">
      <alignment horizontal="center" vertical="center" wrapText="1"/>
    </xf>
    <xf numFmtId="10" fontId="26" fillId="0" borderId="9" xfId="0" applyNumberFormat="1" applyFont="1" applyBorder="1" applyAlignment="1">
      <alignment horizontal="center" vertical="center" wrapText="1"/>
    </xf>
    <xf numFmtId="0" fontId="24" fillId="19" borderId="13" xfId="0" applyFont="1" applyFill="1" applyBorder="1" applyAlignment="1">
      <alignment horizontal="center"/>
    </xf>
    <xf numFmtId="0" fontId="8" fillId="5" borderId="9" xfId="0" applyFont="1" applyFill="1" applyBorder="1" applyAlignment="1" applyProtection="1">
      <alignment horizontal="center" vertical="center" wrapText="1"/>
      <protection locked="0"/>
    </xf>
    <xf numFmtId="0" fontId="13" fillId="0" borderId="11" xfId="0" applyFont="1" applyBorder="1" applyAlignment="1">
      <alignment horizontal="center" vertical="center"/>
    </xf>
    <xf numFmtId="0" fontId="13" fillId="0" borderId="11" xfId="0" applyFont="1" applyBorder="1" applyAlignment="1">
      <alignment horizontal="right" vertical="center"/>
    </xf>
    <xf numFmtId="0" fontId="1" fillId="2" borderId="9" xfId="0" applyFont="1" applyFill="1" applyBorder="1" applyAlignment="1">
      <alignment vertical="center"/>
    </xf>
    <xf numFmtId="0" fontId="1" fillId="4" borderId="10" xfId="0" applyFont="1" applyFill="1" applyBorder="1" applyAlignment="1">
      <alignment vertical="center" wrapText="1"/>
    </xf>
    <xf numFmtId="0" fontId="0" fillId="4" borderId="11" xfId="0" applyFill="1" applyBorder="1" applyAlignment="1" applyProtection="1">
      <alignment vertical="center" wrapText="1"/>
      <protection locked="0"/>
    </xf>
    <xf numFmtId="0" fontId="0" fillId="5" borderId="10" xfId="0" applyFill="1" applyBorder="1" applyAlignment="1" applyProtection="1">
      <alignment vertical="center" wrapText="1"/>
      <protection locked="0"/>
    </xf>
    <xf numFmtId="0" fontId="16" fillId="5" borderId="10" xfId="0" applyFont="1" applyFill="1" applyBorder="1" applyAlignment="1">
      <alignment vertical="center" wrapText="1"/>
    </xf>
    <xf numFmtId="0" fontId="0" fillId="5" borderId="11" xfId="0" applyFill="1" applyBorder="1" applyAlignment="1" applyProtection="1">
      <alignment vertical="center" wrapText="1"/>
      <protection locked="0"/>
    </xf>
    <xf numFmtId="0" fontId="1" fillId="2" borderId="10" xfId="0" applyFont="1" applyFill="1" applyBorder="1" applyAlignment="1">
      <alignment vertical="center"/>
    </xf>
    <xf numFmtId="0" fontId="1" fillId="2" borderId="12" xfId="0" applyFont="1" applyFill="1" applyBorder="1" applyAlignment="1">
      <alignment vertical="center"/>
    </xf>
    <xf numFmtId="0" fontId="0" fillId="0" borderId="10" xfId="0" applyBorder="1" applyAlignment="1" applyProtection="1">
      <alignment vertical="center" wrapText="1"/>
      <protection locked="0"/>
    </xf>
    <xf numFmtId="0" fontId="1" fillId="2" borderId="11" xfId="0" applyFont="1" applyFill="1" applyBorder="1" applyAlignment="1">
      <alignment vertical="center"/>
    </xf>
    <xf numFmtId="0" fontId="10" fillId="5" borderId="11" xfId="0" applyFont="1" applyFill="1" applyBorder="1" applyAlignment="1" applyProtection="1">
      <alignment vertical="center" wrapText="1"/>
      <protection locked="0"/>
    </xf>
    <xf numFmtId="0" fontId="0" fillId="4" borderId="10" xfId="0" applyFill="1" applyBorder="1" applyAlignment="1" applyProtection="1">
      <alignment vertical="center" wrapText="1"/>
      <protection locked="0"/>
    </xf>
    <xf numFmtId="0" fontId="0" fillId="5" borderId="10" xfId="0" applyFill="1" applyBorder="1" applyAlignment="1">
      <alignment vertical="center" wrapText="1"/>
    </xf>
    <xf numFmtId="0" fontId="1" fillId="12" borderId="10" xfId="0" applyFont="1" applyFill="1" applyBorder="1" applyAlignment="1">
      <alignment vertical="center"/>
    </xf>
    <xf numFmtId="0" fontId="0" fillId="5" borderId="11" xfId="0" applyFill="1" applyBorder="1" applyAlignment="1">
      <alignment vertical="center" wrapText="1"/>
    </xf>
    <xf numFmtId="0" fontId="1" fillId="9" borderId="9" xfId="0" applyFont="1" applyFill="1" applyBorder="1" applyAlignment="1">
      <alignment vertical="center"/>
    </xf>
    <xf numFmtId="0" fontId="1" fillId="13" borderId="12" xfId="0" applyFont="1" applyFill="1" applyBorder="1" applyAlignment="1">
      <alignment vertical="center"/>
    </xf>
    <xf numFmtId="0" fontId="10" fillId="4" borderId="24" xfId="0" applyFont="1" applyFill="1" applyBorder="1" applyAlignment="1" applyProtection="1">
      <alignment vertical="center" wrapText="1"/>
      <protection locked="0"/>
    </xf>
    <xf numFmtId="0" fontId="13" fillId="0" borderId="11" xfId="0" applyFont="1" applyBorder="1" applyAlignment="1" applyProtection="1">
      <alignment vertical="center"/>
      <protection locked="0"/>
    </xf>
    <xf numFmtId="0" fontId="7" fillId="5" borderId="9" xfId="0" applyFont="1" applyFill="1" applyBorder="1" applyAlignment="1">
      <alignment horizontal="center" vertical="center" wrapText="1"/>
    </xf>
    <xf numFmtId="0" fontId="11" fillId="5" borderId="10" xfId="0" applyFont="1" applyFill="1" applyBorder="1" applyAlignment="1">
      <alignment vertical="center" wrapText="1"/>
    </xf>
    <xf numFmtId="0" fontId="11" fillId="4" borderId="13" xfId="0" applyFont="1" applyFill="1" applyBorder="1" applyAlignment="1">
      <alignment vertical="center" wrapText="1"/>
    </xf>
    <xf numFmtId="0" fontId="11" fillId="5" borderId="13" xfId="0" applyFont="1" applyFill="1" applyBorder="1" applyAlignment="1">
      <alignment vertical="center" wrapText="1"/>
    </xf>
    <xf numFmtId="0" fontId="11" fillId="4" borderId="10" xfId="0" applyFont="1" applyFill="1" applyBorder="1" applyAlignment="1">
      <alignment vertical="center" wrapText="1"/>
    </xf>
    <xf numFmtId="0" fontId="8" fillId="5" borderId="9" xfId="0" applyFont="1" applyFill="1" applyBorder="1" applyAlignment="1">
      <alignment horizontal="center" vertical="center" wrapText="1"/>
    </xf>
    <xf numFmtId="0" fontId="6" fillId="5" borderId="11" xfId="0" applyFont="1" applyFill="1" applyBorder="1" applyAlignment="1" applyProtection="1">
      <alignment vertical="center" wrapText="1"/>
      <protection locked="0"/>
    </xf>
    <xf numFmtId="0" fontId="6" fillId="5" borderId="11" xfId="0" applyFont="1" applyFill="1" applyBorder="1" applyAlignment="1">
      <alignment vertical="center" wrapText="1"/>
    </xf>
    <xf numFmtId="0" fontId="6" fillId="4" borderId="11" xfId="0" applyFont="1" applyFill="1" applyBorder="1" applyAlignment="1" applyProtection="1">
      <alignment vertical="center" wrapText="1"/>
      <protection locked="0"/>
    </xf>
    <xf numFmtId="0" fontId="11" fillId="4" borderId="24" xfId="0" applyFont="1" applyFill="1" applyBorder="1" applyAlignment="1">
      <alignment vertical="center" wrapText="1"/>
    </xf>
    <xf numFmtId="0" fontId="6" fillId="4" borderId="9"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7" fillId="4" borderId="9" xfId="0" applyFont="1" applyFill="1" applyBorder="1" applyAlignment="1">
      <alignment horizontal="center" vertical="center"/>
    </xf>
    <xf numFmtId="0" fontId="6" fillId="5" borderId="9" xfId="0" applyFont="1" applyFill="1" applyBorder="1" applyAlignment="1">
      <alignment horizontal="center" vertical="center" wrapText="1"/>
    </xf>
    <xf numFmtId="0" fontId="6" fillId="4" borderId="9" xfId="0" applyFont="1" applyFill="1" applyBorder="1" applyAlignment="1">
      <alignment horizontal="center" vertical="center"/>
    </xf>
    <xf numFmtId="0" fontId="10" fillId="5" borderId="9" xfId="0" applyFont="1" applyFill="1" applyBorder="1" applyAlignment="1">
      <alignment horizontal="center" vertical="center" wrapText="1"/>
    </xf>
    <xf numFmtId="0" fontId="7" fillId="5" borderId="9" xfId="0" applyFont="1" applyFill="1" applyBorder="1" applyAlignment="1">
      <alignment horizontal="center" vertical="center"/>
    </xf>
    <xf numFmtId="0" fontId="8" fillId="5" borderId="9" xfId="0" applyFont="1" applyFill="1" applyBorder="1" applyAlignment="1">
      <alignment horizontal="center" wrapText="1"/>
    </xf>
    <xf numFmtId="0" fontId="8" fillId="5" borderId="9" xfId="0" applyFont="1" applyFill="1" applyBorder="1" applyAlignment="1">
      <alignment vertical="center" wrapText="1"/>
    </xf>
    <xf numFmtId="0" fontId="8" fillId="4" borderId="9" xfId="0" applyFont="1" applyFill="1" applyBorder="1" applyAlignment="1">
      <alignment vertical="center" wrapText="1"/>
    </xf>
    <xf numFmtId="0" fontId="7" fillId="5" borderId="3"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0" fillId="5" borderId="5" xfId="0" applyFill="1" applyBorder="1" applyAlignment="1">
      <alignment horizontal="center" vertical="center"/>
    </xf>
    <xf numFmtId="0" fontId="0" fillId="5" borderId="3" xfId="0" applyFill="1" applyBorder="1" applyAlignment="1">
      <alignment horizontal="center" vertical="center"/>
    </xf>
    <xf numFmtId="0" fontId="0" fillId="5" borderId="0" xfId="0" applyFill="1" applyAlignment="1">
      <alignment horizontal="center" vertical="center"/>
    </xf>
    <xf numFmtId="0" fontId="0" fillId="5" borderId="7" xfId="0" applyFill="1" applyBorder="1" applyAlignment="1">
      <alignment horizontal="center" vertical="center"/>
    </xf>
    <xf numFmtId="0" fontId="1" fillId="4" borderId="4" xfId="0" applyFont="1" applyFill="1" applyBorder="1" applyAlignment="1" applyProtection="1">
      <alignment horizontal="center"/>
      <protection locked="0"/>
    </xf>
    <xf numFmtId="0" fontId="1" fillId="4" borderId="5" xfId="0" applyFont="1" applyFill="1" applyBorder="1" applyAlignment="1" applyProtection="1">
      <alignment horizontal="center"/>
      <protection locked="0"/>
    </xf>
    <xf numFmtId="0" fontId="1" fillId="4" borderId="3" xfId="0" applyFont="1" applyFill="1" applyBorder="1" applyAlignment="1" applyProtection="1">
      <alignment horizontal="center"/>
      <protection locked="0"/>
    </xf>
    <xf numFmtId="0" fontId="1" fillId="4" borderId="2" xfId="0" applyFont="1" applyFill="1" applyBorder="1" applyAlignment="1" applyProtection="1">
      <alignment horizontal="center"/>
      <protection locked="0"/>
    </xf>
    <xf numFmtId="0" fontId="1" fillId="4" borderId="8" xfId="0" applyFont="1" applyFill="1" applyBorder="1" applyAlignment="1" applyProtection="1">
      <alignment horizontal="center"/>
      <protection locked="0"/>
    </xf>
    <xf numFmtId="0" fontId="1" fillId="4" borderId="1" xfId="0" applyFont="1" applyFill="1" applyBorder="1" applyAlignment="1" applyProtection="1">
      <alignment horizontal="center"/>
      <protection locked="0"/>
    </xf>
    <xf numFmtId="0" fontId="1" fillId="2" borderId="5" xfId="0" applyFont="1" applyFill="1" applyBorder="1" applyAlignment="1">
      <alignment horizontal="center"/>
    </xf>
    <xf numFmtId="0" fontId="1" fillId="2" borderId="3" xfId="0" applyFont="1" applyFill="1" applyBorder="1" applyAlignment="1">
      <alignment horizontal="center"/>
    </xf>
    <xf numFmtId="0" fontId="1" fillId="2" borderId="9" xfId="0" applyFont="1" applyFill="1" applyBorder="1" applyAlignment="1">
      <alignment horizontal="center"/>
    </xf>
    <xf numFmtId="0" fontId="0" fillId="4" borderId="31" xfId="0" applyFill="1" applyBorder="1" applyAlignment="1" applyProtection="1">
      <alignment horizontal="center"/>
      <protection locked="0"/>
    </xf>
    <xf numFmtId="0" fontId="0" fillId="4" borderId="0" xfId="0" applyFill="1" applyAlignment="1" applyProtection="1">
      <alignment horizontal="center"/>
      <protection locked="0"/>
    </xf>
    <xf numFmtId="0" fontId="0" fillId="4" borderId="24" xfId="0" applyFill="1" applyBorder="1" applyAlignment="1" applyProtection="1">
      <alignment horizontal="center"/>
      <protection locked="0"/>
    </xf>
    <xf numFmtId="0" fontId="0" fillId="4" borderId="17" xfId="0" applyFill="1" applyBorder="1" applyAlignment="1" applyProtection="1">
      <alignment horizontal="center"/>
      <protection locked="0"/>
    </xf>
    <xf numFmtId="0" fontId="0" fillId="4" borderId="18" xfId="0" applyFill="1" applyBorder="1" applyAlignment="1" applyProtection="1">
      <alignment horizontal="center"/>
      <protection locked="0"/>
    </xf>
    <xf numFmtId="0" fontId="0" fillId="4" borderId="19" xfId="0" applyFill="1" applyBorder="1" applyAlignment="1" applyProtection="1">
      <alignment horizontal="center"/>
      <protection locked="0"/>
    </xf>
    <xf numFmtId="0" fontId="7" fillId="4" borderId="11"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0" fillId="0" borderId="6" xfId="0" applyBorder="1" applyAlignment="1" applyProtection="1">
      <alignment horizontal="center"/>
      <protection locked="0"/>
    </xf>
    <xf numFmtId="0" fontId="0" fillId="0" borderId="0" xfId="0" applyAlignment="1" applyProtection="1">
      <alignment horizontal="center"/>
      <protection locked="0"/>
    </xf>
    <xf numFmtId="0" fontId="0" fillId="0" borderId="7" xfId="0" applyBorder="1" applyAlignment="1" applyProtection="1">
      <alignment horizontal="center"/>
      <protection locked="0"/>
    </xf>
    <xf numFmtId="0" fontId="6" fillId="4" borderId="18"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3" fillId="0" borderId="9" xfId="0" applyFont="1" applyBorder="1" applyAlignment="1">
      <alignment horizontal="center" vertical="center" wrapText="1"/>
    </xf>
    <xf numFmtId="0" fontId="6" fillId="0" borderId="0" xfId="0" applyFont="1" applyAlignment="1">
      <alignment horizontal="center" vertical="center" wrapText="1"/>
    </xf>
    <xf numFmtId="0" fontId="7" fillId="4" borderId="0" xfId="0" applyFont="1" applyFill="1" applyAlignment="1">
      <alignment horizontal="center" vertical="center" wrapText="1"/>
    </xf>
    <xf numFmtId="0" fontId="7" fillId="4" borderId="8" xfId="0" applyFont="1" applyFill="1" applyBorder="1" applyAlignment="1">
      <alignment horizontal="center" vertical="center" wrapText="1"/>
    </xf>
    <xf numFmtId="0" fontId="0" fillId="0" borderId="7" xfId="0" applyBorder="1" applyAlignment="1">
      <alignment horizontal="center" vertical="center" wrapText="1"/>
    </xf>
    <xf numFmtId="0" fontId="1" fillId="9" borderId="14" xfId="0" applyFont="1" applyFill="1" applyBorder="1" applyAlignment="1">
      <alignment horizontal="center"/>
    </xf>
    <xf numFmtId="0" fontId="1" fillId="9" borderId="15" xfId="0" applyFont="1" applyFill="1" applyBorder="1" applyAlignment="1">
      <alignment horizontal="center"/>
    </xf>
    <xf numFmtId="0" fontId="1" fillId="9" borderId="16" xfId="0" applyFont="1" applyFill="1" applyBorder="1" applyAlignment="1">
      <alignment horizontal="center"/>
    </xf>
    <xf numFmtId="0" fontId="8" fillId="11" borderId="9"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5" borderId="8" xfId="0" applyFont="1" applyFill="1" applyBorder="1" applyAlignment="1">
      <alignment horizontal="center" vertical="center" wrapText="1"/>
    </xf>
    <xf numFmtId="0" fontId="6" fillId="5" borderId="23" xfId="0" applyFont="1" applyFill="1" applyBorder="1" applyAlignment="1">
      <alignment horizontal="center" vertical="center" wrapText="1"/>
    </xf>
    <xf numFmtId="0" fontId="6" fillId="5" borderId="18" xfId="0" applyFont="1" applyFill="1" applyBorder="1" applyAlignment="1">
      <alignment horizontal="center" vertical="center" wrapText="1"/>
    </xf>
    <xf numFmtId="0" fontId="7" fillId="5" borderId="30" xfId="0" applyFont="1" applyFill="1" applyBorder="1" applyAlignment="1">
      <alignment horizontal="center" vertical="center" wrapText="1"/>
    </xf>
    <xf numFmtId="0" fontId="7" fillId="5" borderId="29" xfId="0" applyFont="1" applyFill="1" applyBorder="1" applyAlignment="1">
      <alignment horizontal="center" vertical="center" wrapText="1"/>
    </xf>
    <xf numFmtId="0" fontId="0" fillId="4" borderId="9" xfId="0" applyFill="1" applyBorder="1" applyAlignment="1">
      <alignment horizontal="center" vertical="center" wrapText="1"/>
    </xf>
    <xf numFmtId="0" fontId="9" fillId="4" borderId="0" xfId="0" applyFont="1" applyFill="1" applyAlignment="1">
      <alignment horizontal="center" vertical="center" wrapText="1"/>
    </xf>
    <xf numFmtId="0" fontId="9" fillId="4" borderId="18"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29" xfId="0" applyFont="1" applyFill="1" applyBorder="1" applyAlignment="1">
      <alignment horizontal="center" vertical="center" wrapText="1"/>
    </xf>
    <xf numFmtId="0" fontId="1" fillId="4" borderId="6" xfId="0" applyFont="1" applyFill="1" applyBorder="1" applyAlignment="1" applyProtection="1">
      <alignment horizontal="center"/>
      <protection locked="0"/>
    </xf>
    <xf numFmtId="0" fontId="1" fillId="4" borderId="0" xfId="0" applyFont="1" applyFill="1" applyAlignment="1" applyProtection="1">
      <alignment horizontal="center"/>
      <protection locked="0"/>
    </xf>
    <xf numFmtId="0" fontId="1" fillId="4" borderId="7" xfId="0" applyFont="1" applyFill="1" applyBorder="1" applyAlignment="1" applyProtection="1">
      <alignment horizontal="center"/>
      <protection locked="0"/>
    </xf>
    <xf numFmtId="0" fontId="1" fillId="4" borderId="22" xfId="0" applyFont="1" applyFill="1" applyBorder="1" applyAlignment="1" applyProtection="1">
      <alignment horizontal="center"/>
      <protection locked="0"/>
    </xf>
    <xf numFmtId="0" fontId="1" fillId="4" borderId="18" xfId="0" applyFont="1" applyFill="1" applyBorder="1" applyAlignment="1" applyProtection="1">
      <alignment horizontal="center"/>
      <protection locked="0"/>
    </xf>
    <xf numFmtId="0" fontId="1" fillId="4" borderId="29" xfId="0" applyFont="1" applyFill="1" applyBorder="1" applyAlignment="1" applyProtection="1">
      <alignment horizontal="center"/>
      <protection locked="0"/>
    </xf>
    <xf numFmtId="0" fontId="1" fillId="2" borderId="2" xfId="0" applyFont="1" applyFill="1" applyBorder="1" applyAlignment="1">
      <alignment horizontal="center"/>
    </xf>
    <xf numFmtId="0" fontId="1" fillId="2" borderId="8" xfId="0" applyFont="1" applyFill="1" applyBorder="1" applyAlignment="1">
      <alignment horizontal="center"/>
    </xf>
    <xf numFmtId="0" fontId="1" fillId="2" borderId="1" xfId="0" applyFont="1" applyFill="1" applyBorder="1" applyAlignment="1">
      <alignment horizontal="center"/>
    </xf>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16" xfId="0" applyFont="1" applyFill="1" applyBorder="1" applyAlignment="1">
      <alignment horizontal="center"/>
    </xf>
    <xf numFmtId="0" fontId="0" fillId="4" borderId="26" xfId="0" applyFill="1" applyBorder="1" applyAlignment="1" applyProtection="1">
      <alignment horizontal="center"/>
      <protection locked="0"/>
    </xf>
    <xf numFmtId="0" fontId="0" fillId="4" borderId="23" xfId="0" applyFill="1" applyBorder="1" applyAlignment="1" applyProtection="1">
      <alignment horizontal="center"/>
      <protection locked="0"/>
    </xf>
    <xf numFmtId="0" fontId="0" fillId="4" borderId="27" xfId="0" applyFill="1" applyBorder="1" applyAlignment="1" applyProtection="1">
      <alignment horizontal="center"/>
      <protection locked="0"/>
    </xf>
    <xf numFmtId="0" fontId="0" fillId="0" borderId="9" xfId="0" applyBorder="1" applyAlignment="1">
      <alignment horizontal="center" vertical="center" wrapText="1"/>
    </xf>
    <xf numFmtId="0" fontId="10" fillId="0" borderId="5" xfId="0" applyFont="1" applyBorder="1" applyAlignment="1">
      <alignment horizontal="center" vertical="center" wrapText="1"/>
    </xf>
    <xf numFmtId="0" fontId="10" fillId="0" borderId="0" xfId="0" applyFont="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0" fillId="0" borderId="4" xfId="0" applyBorder="1" applyAlignment="1" applyProtection="1">
      <alignment horizontal="center"/>
      <protection locked="0"/>
    </xf>
    <xf numFmtId="0" fontId="0" fillId="0" borderId="5" xfId="0" applyBorder="1" applyAlignment="1" applyProtection="1">
      <alignment horizontal="center"/>
      <protection locked="0"/>
    </xf>
    <xf numFmtId="0" fontId="0" fillId="0" borderId="3"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18" xfId="0" applyBorder="1" applyAlignment="1" applyProtection="1">
      <alignment horizontal="center"/>
      <protection locked="0"/>
    </xf>
    <xf numFmtId="0" fontId="0" fillId="0" borderId="29" xfId="0" applyBorder="1" applyAlignment="1" applyProtection="1">
      <alignment horizontal="center"/>
      <protection locked="0"/>
    </xf>
    <xf numFmtId="0" fontId="6" fillId="4" borderId="33" xfId="0" applyFont="1" applyFill="1" applyBorder="1" applyAlignment="1">
      <alignment horizontal="center" vertical="center" wrapText="1"/>
    </xf>
    <xf numFmtId="0" fontId="6" fillId="4" borderId="34" xfId="0" applyFont="1" applyFill="1" applyBorder="1" applyAlignment="1">
      <alignment horizontal="center" vertical="center" wrapText="1"/>
    </xf>
    <xf numFmtId="0" fontId="7" fillId="4" borderId="28" xfId="0" applyFont="1" applyFill="1" applyBorder="1" applyAlignment="1">
      <alignment horizontal="center" vertical="center"/>
    </xf>
    <xf numFmtId="0" fontId="7" fillId="4" borderId="21" xfId="0" applyFont="1" applyFill="1" applyBorder="1" applyAlignment="1">
      <alignment horizontal="center" vertical="center"/>
    </xf>
    <xf numFmtId="0" fontId="1" fillId="12" borderId="2" xfId="0" applyFont="1" applyFill="1" applyBorder="1" applyAlignment="1">
      <alignment horizontal="center"/>
    </xf>
    <xf numFmtId="0" fontId="1" fillId="12" borderId="8" xfId="0" applyFont="1" applyFill="1" applyBorder="1" applyAlignment="1">
      <alignment horizontal="center"/>
    </xf>
    <xf numFmtId="0" fontId="1" fillId="12" borderId="1" xfId="0" applyFont="1" applyFill="1" applyBorder="1" applyAlignment="1">
      <alignment horizontal="center"/>
    </xf>
    <xf numFmtId="0" fontId="0" fillId="5" borderId="9" xfId="0" applyFill="1" applyBorder="1" applyAlignment="1">
      <alignment horizontal="center" vertical="center" wrapText="1"/>
    </xf>
    <xf numFmtId="0" fontId="9" fillId="5" borderId="27" xfId="0" applyFont="1" applyFill="1" applyBorder="1" applyAlignment="1">
      <alignment horizontal="center" vertical="center" wrapText="1"/>
    </xf>
    <xf numFmtId="0" fontId="9" fillId="5" borderId="19"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0" fillId="5" borderId="23" xfId="0" applyFill="1" applyBorder="1" applyAlignment="1" applyProtection="1">
      <alignment horizontal="center" vertical="center"/>
      <protection locked="0"/>
    </xf>
    <xf numFmtId="0" fontId="0" fillId="5" borderId="27" xfId="0"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0" fillId="5" borderId="19" xfId="0" applyFill="1" applyBorder="1" applyAlignment="1" applyProtection="1">
      <alignment horizontal="center" vertical="center"/>
      <protection locked="0"/>
    </xf>
    <xf numFmtId="0" fontId="0" fillId="5" borderId="32" xfId="0" applyFill="1" applyBorder="1" applyAlignment="1" applyProtection="1">
      <alignment horizontal="center"/>
      <protection locked="0"/>
    </xf>
    <xf numFmtId="0" fontId="0" fillId="5" borderId="23" xfId="0" applyFill="1" applyBorder="1" applyAlignment="1" applyProtection="1">
      <alignment horizontal="center"/>
      <protection locked="0"/>
    </xf>
    <xf numFmtId="0" fontId="0" fillId="5" borderId="27" xfId="0" applyFill="1" applyBorder="1" applyAlignment="1" applyProtection="1">
      <alignment horizontal="center"/>
      <protection locked="0"/>
    </xf>
    <xf numFmtId="0" fontId="0" fillId="5" borderId="22" xfId="0" applyFill="1" applyBorder="1" applyAlignment="1" applyProtection="1">
      <alignment horizontal="center"/>
      <protection locked="0"/>
    </xf>
    <xf numFmtId="0" fontId="0" fillId="5" borderId="18" xfId="0" applyFill="1" applyBorder="1" applyAlignment="1" applyProtection="1">
      <alignment horizontal="center"/>
      <protection locked="0"/>
    </xf>
    <xf numFmtId="0" fontId="0" fillId="5" borderId="19" xfId="0" applyFill="1" applyBorder="1" applyAlignment="1" applyProtection="1">
      <alignment horizontal="center"/>
      <protection locked="0"/>
    </xf>
    <xf numFmtId="0" fontId="0" fillId="4" borderId="6" xfId="0" applyFill="1" applyBorder="1" applyAlignment="1" applyProtection="1">
      <alignment horizontal="center"/>
      <protection locked="0"/>
    </xf>
    <xf numFmtId="0" fontId="0" fillId="4" borderId="7" xfId="0" applyFill="1" applyBorder="1" applyAlignment="1" applyProtection="1">
      <alignment horizontal="center"/>
      <protection locked="0"/>
    </xf>
    <xf numFmtId="0" fontId="9" fillId="4" borderId="27" xfId="0" applyFont="1" applyFill="1" applyBorder="1" applyAlignment="1">
      <alignment horizontal="center" vertical="center" wrapText="1"/>
    </xf>
    <xf numFmtId="0" fontId="9" fillId="4" borderId="19" xfId="0" applyFont="1" applyFill="1" applyBorder="1" applyAlignment="1">
      <alignment horizontal="center" vertical="center" wrapText="1"/>
    </xf>
    <xf numFmtId="0" fontId="7" fillId="4" borderId="26" xfId="0" applyFont="1" applyFill="1" applyBorder="1" applyAlignment="1">
      <alignment horizontal="center" vertical="center"/>
    </xf>
    <xf numFmtId="0" fontId="7" fillId="4" borderId="17" xfId="0" applyFont="1" applyFill="1" applyBorder="1" applyAlignment="1">
      <alignment horizontal="center" vertical="center"/>
    </xf>
    <xf numFmtId="0" fontId="6" fillId="4" borderId="5" xfId="0" applyFont="1" applyFill="1" applyBorder="1" applyAlignment="1">
      <alignment horizontal="center" vertical="center" wrapText="1"/>
    </xf>
    <xf numFmtId="0" fontId="7" fillId="4" borderId="30" xfId="0" applyFont="1" applyFill="1" applyBorder="1" applyAlignment="1">
      <alignment horizontal="center" vertical="center" wrapText="1"/>
    </xf>
    <xf numFmtId="0" fontId="10" fillId="5" borderId="33" xfId="0" applyFont="1" applyFill="1" applyBorder="1" applyAlignment="1">
      <alignment horizontal="center" vertical="center" wrapText="1"/>
    </xf>
    <xf numFmtId="0" fontId="10" fillId="5" borderId="24" xfId="0" applyFont="1" applyFill="1" applyBorder="1" applyAlignment="1">
      <alignment horizontal="center" vertical="center" wrapText="1"/>
    </xf>
    <xf numFmtId="0" fontId="0" fillId="11" borderId="9" xfId="0" applyFill="1" applyBorder="1" applyAlignment="1">
      <alignment horizontal="center" vertical="center" wrapText="1"/>
    </xf>
    <xf numFmtId="0" fontId="0" fillId="5" borderId="0" xfId="0" applyFill="1" applyAlignment="1" applyProtection="1">
      <alignment horizontal="center"/>
      <protection locked="0"/>
    </xf>
    <xf numFmtId="0" fontId="0" fillId="5" borderId="7" xfId="0" applyFill="1" applyBorder="1" applyAlignment="1" applyProtection="1">
      <alignment horizontal="center"/>
      <protection locked="0"/>
    </xf>
    <xf numFmtId="0" fontId="0" fillId="5" borderId="29" xfId="0" applyFill="1" applyBorder="1" applyAlignment="1" applyProtection="1">
      <alignment horizontal="center"/>
      <protection locked="0"/>
    </xf>
    <xf numFmtId="0" fontId="10" fillId="4" borderId="5"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7" fillId="4" borderId="27" xfId="0" applyFont="1" applyFill="1" applyBorder="1" applyAlignment="1">
      <alignment horizontal="center" vertical="center" wrapText="1"/>
    </xf>
    <xf numFmtId="0" fontId="7" fillId="4" borderId="19" xfId="0" applyFont="1" applyFill="1" applyBorder="1" applyAlignment="1">
      <alignment horizontal="center" vertical="center" wrapText="1"/>
    </xf>
    <xf numFmtId="0" fontId="10" fillId="5" borderId="0" xfId="0" applyFont="1" applyFill="1" applyAlignment="1">
      <alignment horizontal="center" vertical="center" wrapText="1"/>
    </xf>
    <xf numFmtId="0" fontId="10" fillId="5" borderId="8" xfId="0" applyFont="1" applyFill="1" applyBorder="1" applyAlignment="1">
      <alignment horizontal="center" vertical="center" wrapText="1"/>
    </xf>
    <xf numFmtId="0" fontId="8" fillId="5" borderId="24" xfId="0" applyFont="1" applyFill="1" applyBorder="1" applyAlignment="1">
      <alignment horizontal="center" vertical="center" wrapText="1"/>
    </xf>
    <xf numFmtId="0" fontId="8" fillId="5" borderId="19" xfId="0" applyFont="1" applyFill="1" applyBorder="1" applyAlignment="1">
      <alignment horizontal="center" vertical="center" wrapText="1"/>
    </xf>
    <xf numFmtId="0" fontId="1" fillId="5" borderId="31" xfId="0" applyFont="1" applyFill="1" applyBorder="1" applyAlignment="1" applyProtection="1">
      <alignment horizontal="center"/>
      <protection locked="0"/>
    </xf>
    <xf numFmtId="0" fontId="1" fillId="5" borderId="0" xfId="0" applyFont="1" applyFill="1" applyAlignment="1" applyProtection="1">
      <alignment horizontal="center"/>
      <protection locked="0"/>
    </xf>
    <xf numFmtId="0" fontId="1" fillId="5" borderId="7" xfId="0" applyFont="1" applyFill="1" applyBorder="1" applyAlignment="1" applyProtection="1">
      <alignment horizontal="center"/>
      <protection locked="0"/>
    </xf>
    <xf numFmtId="0" fontId="1" fillId="5" borderId="17" xfId="0" applyFont="1" applyFill="1" applyBorder="1" applyAlignment="1" applyProtection="1">
      <alignment horizontal="center"/>
      <protection locked="0"/>
    </xf>
    <xf numFmtId="0" fontId="1" fillId="5" borderId="18" xfId="0" applyFont="1" applyFill="1" applyBorder="1" applyAlignment="1" applyProtection="1">
      <alignment horizontal="center"/>
      <protection locked="0"/>
    </xf>
    <xf numFmtId="0" fontId="1" fillId="5" borderId="29" xfId="0" applyFont="1" applyFill="1" applyBorder="1" applyAlignment="1" applyProtection="1">
      <alignment horizontal="center"/>
      <protection locked="0"/>
    </xf>
    <xf numFmtId="0" fontId="6" fillId="0" borderId="33" xfId="0" applyFont="1" applyBorder="1" applyAlignment="1">
      <alignment horizontal="center" vertical="center"/>
    </xf>
    <xf numFmtId="0" fontId="6" fillId="0" borderId="19" xfId="0" applyFont="1" applyBorder="1" applyAlignment="1">
      <alignment horizontal="center" vertical="center"/>
    </xf>
    <xf numFmtId="0" fontId="1" fillId="5" borderId="25" xfId="0" applyFont="1" applyFill="1" applyBorder="1" applyAlignment="1" applyProtection="1">
      <alignment horizontal="center"/>
      <protection locked="0"/>
    </xf>
    <xf numFmtId="0" fontId="1" fillId="5" borderId="5" xfId="0" applyFont="1" applyFill="1" applyBorder="1" applyAlignment="1" applyProtection="1">
      <alignment horizontal="center"/>
      <protection locked="0"/>
    </xf>
    <xf numFmtId="0" fontId="1" fillId="5" borderId="3" xfId="0" applyFont="1" applyFill="1" applyBorder="1" applyAlignment="1" applyProtection="1">
      <alignment horizontal="center"/>
      <protection locked="0"/>
    </xf>
    <xf numFmtId="0" fontId="7" fillId="5" borderId="13" xfId="0" applyFont="1" applyFill="1" applyBorder="1" applyAlignment="1">
      <alignment horizontal="center" vertical="center"/>
    </xf>
    <xf numFmtId="0" fontId="7" fillId="5" borderId="11" xfId="0" applyFont="1" applyFill="1" applyBorder="1" applyAlignment="1">
      <alignment horizontal="center" vertical="center"/>
    </xf>
    <xf numFmtId="0" fontId="0" fillId="5" borderId="4" xfId="0" applyFill="1" applyBorder="1" applyAlignment="1">
      <alignment horizontal="center"/>
    </xf>
    <xf numFmtId="0" fontId="0" fillId="5" borderId="5" xfId="0" applyFill="1" applyBorder="1" applyAlignment="1">
      <alignment horizontal="center"/>
    </xf>
    <xf numFmtId="0" fontId="0" fillId="5" borderId="3" xfId="0" applyFill="1" applyBorder="1" applyAlignment="1">
      <alignment horizontal="center"/>
    </xf>
    <xf numFmtId="0" fontId="0" fillId="5" borderId="2" xfId="0" applyFill="1" applyBorder="1" applyAlignment="1">
      <alignment horizontal="center"/>
    </xf>
    <xf numFmtId="0" fontId="0" fillId="5" borderId="8" xfId="0" applyFill="1" applyBorder="1" applyAlignment="1">
      <alignment horizontal="center"/>
    </xf>
    <xf numFmtId="0" fontId="0" fillId="5" borderId="1" xfId="0" applyFill="1" applyBorder="1" applyAlignment="1">
      <alignment horizontal="center"/>
    </xf>
    <xf numFmtId="0" fontId="6" fillId="5" borderId="27" xfId="0" applyFont="1" applyFill="1" applyBorder="1" applyAlignment="1">
      <alignment horizontal="center" vertical="center" wrapText="1"/>
    </xf>
    <xf numFmtId="0" fontId="6" fillId="5" borderId="19" xfId="0" applyFont="1" applyFill="1" applyBorder="1" applyAlignment="1">
      <alignment horizontal="center" vertical="center" wrapText="1"/>
    </xf>
    <xf numFmtId="0" fontId="7" fillId="5" borderId="26" xfId="0" applyFont="1" applyFill="1" applyBorder="1" applyAlignment="1">
      <alignment horizontal="center" vertical="center"/>
    </xf>
    <xf numFmtId="0" fontId="7" fillId="5" borderId="17" xfId="0" applyFont="1" applyFill="1" applyBorder="1" applyAlignment="1">
      <alignment horizontal="center" vertical="center"/>
    </xf>
    <xf numFmtId="0" fontId="0" fillId="5" borderId="26" xfId="0" applyFill="1" applyBorder="1" applyAlignment="1" applyProtection="1">
      <alignment horizontal="center"/>
      <protection locked="0"/>
    </xf>
    <xf numFmtId="0" fontId="0" fillId="5" borderId="17" xfId="0" applyFill="1" applyBorder="1" applyAlignment="1" applyProtection="1">
      <alignment horizontal="center"/>
      <protection locked="0"/>
    </xf>
    <xf numFmtId="0" fontId="7" fillId="11" borderId="9" xfId="0" applyFont="1" applyFill="1" applyBorder="1" applyAlignment="1">
      <alignment horizontal="center" vertical="center" wrapText="1"/>
    </xf>
    <xf numFmtId="0" fontId="10" fillId="0" borderId="27" xfId="0" applyFont="1" applyBorder="1" applyAlignment="1">
      <alignment horizontal="center" vertical="center"/>
    </xf>
    <xf numFmtId="0" fontId="10" fillId="0" borderId="19" xfId="0" applyFont="1" applyBorder="1" applyAlignment="1">
      <alignment horizontal="center" vertical="center"/>
    </xf>
    <xf numFmtId="0" fontId="7" fillId="5" borderId="13"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0" fillId="5" borderId="26" xfId="0" applyFill="1" applyBorder="1" applyAlignment="1">
      <alignment horizontal="center"/>
    </xf>
    <xf numFmtId="0" fontId="0" fillId="5" borderId="23" xfId="0" applyFill="1" applyBorder="1" applyAlignment="1">
      <alignment horizontal="center"/>
    </xf>
    <xf numFmtId="0" fontId="0" fillId="5" borderId="27" xfId="0" applyFill="1" applyBorder="1" applyAlignment="1">
      <alignment horizontal="center"/>
    </xf>
    <xf numFmtId="0" fontId="0" fillId="5" borderId="17" xfId="0" applyFill="1" applyBorder="1" applyAlignment="1">
      <alignment horizontal="center"/>
    </xf>
    <xf numFmtId="0" fontId="0" fillId="5" borderId="18" xfId="0" applyFill="1" applyBorder="1" applyAlignment="1">
      <alignment horizontal="center"/>
    </xf>
    <xf numFmtId="0" fontId="0" fillId="5" borderId="19" xfId="0" applyFill="1" applyBorder="1" applyAlignment="1">
      <alignment horizontal="center"/>
    </xf>
    <xf numFmtId="0" fontId="8" fillId="5" borderId="9" xfId="0" applyFont="1" applyFill="1" applyBorder="1" applyAlignment="1">
      <alignment horizontal="center" vertical="center" wrapText="1"/>
    </xf>
    <xf numFmtId="0" fontId="6" fillId="5" borderId="0" xfId="0" applyFont="1" applyFill="1" applyAlignment="1">
      <alignment horizontal="center" vertical="center" wrapText="1"/>
    </xf>
    <xf numFmtId="0" fontId="1" fillId="5" borderId="6" xfId="0" applyFont="1" applyFill="1" applyBorder="1" applyAlignment="1" applyProtection="1">
      <alignment horizontal="center"/>
      <protection locked="0"/>
    </xf>
    <xf numFmtId="0" fontId="1" fillId="5" borderId="2" xfId="0" applyFont="1" applyFill="1" applyBorder="1" applyAlignment="1" applyProtection="1">
      <alignment horizontal="center"/>
      <protection locked="0"/>
    </xf>
    <xf numFmtId="0" fontId="1" fillId="5" borderId="8" xfId="0" applyFont="1" applyFill="1" applyBorder="1" applyAlignment="1" applyProtection="1">
      <alignment horizontal="center"/>
      <protection locked="0"/>
    </xf>
    <xf numFmtId="0" fontId="1" fillId="5" borderId="1" xfId="0" applyFont="1" applyFill="1" applyBorder="1" applyAlignment="1" applyProtection="1">
      <alignment horizontal="center"/>
      <protection locked="0"/>
    </xf>
    <xf numFmtId="0" fontId="6" fillId="4" borderId="0" xfId="0" applyFont="1" applyFill="1" applyAlignment="1">
      <alignment horizontal="center" vertical="center" wrapText="1"/>
    </xf>
    <xf numFmtId="0" fontId="1" fillId="2" borderId="9" xfId="0" applyFont="1" applyFill="1" applyBorder="1" applyAlignment="1">
      <alignment horizontal="center" vertical="center"/>
    </xf>
    <xf numFmtId="0" fontId="0" fillId="4" borderId="9" xfId="0" applyFill="1" applyBorder="1" applyAlignment="1">
      <alignment horizontal="center" vertical="center"/>
    </xf>
    <xf numFmtId="0" fontId="0" fillId="0" borderId="9" xfId="0" applyBorder="1" applyAlignment="1">
      <alignment horizontal="center" vertical="center"/>
    </xf>
    <xf numFmtId="0" fontId="0" fillId="0" borderId="0" xfId="0" applyAlignment="1">
      <alignment horizontal="center"/>
    </xf>
    <xf numFmtId="0" fontId="0" fillId="0" borderId="7" xfId="0" applyBorder="1" applyAlignment="1">
      <alignment horizontal="center"/>
    </xf>
    <xf numFmtId="0" fontId="2" fillId="3" borderId="9" xfId="0" applyFont="1" applyFill="1" applyBorder="1" applyAlignment="1">
      <alignment horizontal="center" vertical="center"/>
    </xf>
    <xf numFmtId="0" fontId="0" fillId="4" borderId="11" xfId="0" applyFill="1" applyBorder="1" applyAlignment="1">
      <alignment horizontal="center" vertical="center"/>
    </xf>
    <xf numFmtId="0" fontId="0" fillId="5" borderId="6" xfId="0" applyFill="1" applyBorder="1" applyAlignment="1" applyProtection="1">
      <alignment horizontal="center"/>
      <protection locked="0"/>
    </xf>
    <xf numFmtId="0" fontId="6" fillId="4" borderId="23" xfId="0" applyFont="1" applyFill="1" applyBorder="1" applyAlignment="1">
      <alignment horizontal="center" vertical="center" wrapText="1"/>
    </xf>
    <xf numFmtId="0" fontId="7" fillId="4" borderId="23" xfId="0" applyFont="1" applyFill="1" applyBorder="1" applyAlignment="1">
      <alignment horizontal="center" vertical="center" wrapText="1"/>
    </xf>
    <xf numFmtId="0" fontId="7" fillId="4" borderId="18" xfId="0" applyFont="1" applyFill="1" applyBorder="1" applyAlignment="1">
      <alignment horizontal="center" vertical="center" wrapText="1"/>
    </xf>
    <xf numFmtId="0" fontId="1" fillId="4" borderId="26" xfId="0" applyFont="1" applyFill="1" applyBorder="1" applyAlignment="1" applyProtection="1">
      <alignment horizontal="center"/>
      <protection locked="0"/>
    </xf>
    <xf numFmtId="0" fontId="1" fillId="4" borderId="23" xfId="0" applyFont="1" applyFill="1" applyBorder="1" applyAlignment="1" applyProtection="1">
      <alignment horizontal="center"/>
      <protection locked="0"/>
    </xf>
    <xf numFmtId="0" fontId="1" fillId="4" borderId="27" xfId="0" applyFont="1" applyFill="1" applyBorder="1" applyAlignment="1" applyProtection="1">
      <alignment horizontal="center"/>
      <protection locked="0"/>
    </xf>
    <xf numFmtId="0" fontId="1" fillId="4" borderId="17" xfId="0" applyFont="1" applyFill="1" applyBorder="1" applyAlignment="1" applyProtection="1">
      <alignment horizontal="center"/>
      <protection locked="0"/>
    </xf>
    <xf numFmtId="0" fontId="1" fillId="4" borderId="19" xfId="0" applyFont="1" applyFill="1" applyBorder="1" applyAlignment="1" applyProtection="1">
      <alignment horizontal="center"/>
      <protection locked="0"/>
    </xf>
    <xf numFmtId="0" fontId="6" fillId="4" borderId="27"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0" fillId="4" borderId="32" xfId="0" applyFill="1" applyBorder="1" applyAlignment="1" applyProtection="1">
      <alignment horizontal="center"/>
      <protection locked="0"/>
    </xf>
    <xf numFmtId="0" fontId="0" fillId="4" borderId="22" xfId="0" applyFill="1" applyBorder="1" applyAlignment="1" applyProtection="1">
      <alignment horizontal="center"/>
      <protection locked="0"/>
    </xf>
    <xf numFmtId="0" fontId="11" fillId="0" borderId="9" xfId="0" applyFont="1" applyBorder="1" applyAlignment="1">
      <alignment horizontal="center" vertical="center" wrapText="1"/>
    </xf>
    <xf numFmtId="0" fontId="7" fillId="0" borderId="13" xfId="0" applyFont="1" applyBorder="1" applyAlignment="1">
      <alignment horizontal="center" vertical="center"/>
    </xf>
    <xf numFmtId="0" fontId="7" fillId="0" borderId="11" xfId="0" applyFont="1" applyBorder="1" applyAlignment="1">
      <alignment horizontal="center" vertical="center"/>
    </xf>
    <xf numFmtId="0" fontId="0" fillId="5" borderId="9" xfId="0" applyFill="1" applyBorder="1" applyAlignment="1">
      <alignment horizontal="center" vertical="center"/>
    </xf>
    <xf numFmtId="0" fontId="1" fillId="12" borderId="9" xfId="0" applyFont="1" applyFill="1" applyBorder="1" applyAlignment="1">
      <alignment horizontal="center" vertical="center"/>
    </xf>
    <xf numFmtId="0" fontId="1" fillId="9" borderId="9" xfId="0" applyFont="1" applyFill="1" applyBorder="1" applyAlignment="1">
      <alignment horizontal="center" vertical="center"/>
    </xf>
    <xf numFmtId="0" fontId="1" fillId="13" borderId="9" xfId="0" applyFont="1" applyFill="1" applyBorder="1" applyAlignment="1">
      <alignment horizontal="center" vertical="center"/>
    </xf>
    <xf numFmtId="0" fontId="0" fillId="6" borderId="16" xfId="0" applyFill="1" applyBorder="1" applyAlignment="1">
      <alignment horizontal="center" vertical="center"/>
    </xf>
    <xf numFmtId="0" fontId="0" fillId="6" borderId="9" xfId="0" applyFill="1" applyBorder="1" applyAlignment="1">
      <alignment horizontal="center" vertical="center"/>
    </xf>
    <xf numFmtId="0" fontId="12" fillId="16" borderId="9" xfId="0" applyFont="1" applyFill="1" applyBorder="1" applyAlignment="1">
      <alignment horizontal="right" vertical="center"/>
    </xf>
    <xf numFmtId="0" fontId="12" fillId="17" borderId="9" xfId="0" applyFont="1" applyFill="1" applyBorder="1" applyAlignment="1">
      <alignment horizontal="right" vertical="center"/>
    </xf>
    <xf numFmtId="0" fontId="0" fillId="16" borderId="9" xfId="0" applyFill="1" applyBorder="1" applyAlignment="1">
      <alignment horizontal="center"/>
    </xf>
    <xf numFmtId="0" fontId="0" fillId="17" borderId="9" xfId="0" applyFill="1" applyBorder="1" applyAlignment="1">
      <alignment horizontal="center"/>
    </xf>
    <xf numFmtId="0" fontId="12" fillId="6" borderId="38" xfId="0" applyFont="1" applyFill="1" applyBorder="1" applyAlignment="1">
      <alignment horizontal="right" vertical="center"/>
    </xf>
    <xf numFmtId="0" fontId="12" fillId="6" borderId="35" xfId="0" applyFont="1" applyFill="1" applyBorder="1" applyAlignment="1">
      <alignment horizontal="right" vertical="center"/>
    </xf>
    <xf numFmtId="0" fontId="12" fillId="6" borderId="39" xfId="0" applyFont="1" applyFill="1" applyBorder="1" applyAlignment="1">
      <alignment horizontal="right" vertical="center"/>
    </xf>
    <xf numFmtId="0" fontId="1" fillId="13" borderId="2" xfId="0" applyFont="1" applyFill="1" applyBorder="1" applyAlignment="1">
      <alignment horizontal="center"/>
    </xf>
    <xf numFmtId="0" fontId="1" fillId="13" borderId="8" xfId="0" applyFont="1" applyFill="1" applyBorder="1" applyAlignment="1">
      <alignment horizontal="center"/>
    </xf>
    <xf numFmtId="0" fontId="1" fillId="13" borderId="1" xfId="0" applyFont="1" applyFill="1" applyBorder="1" applyAlignment="1">
      <alignment horizontal="center"/>
    </xf>
    <xf numFmtId="0" fontId="10" fillId="5" borderId="23" xfId="0" applyFont="1" applyFill="1" applyBorder="1" applyAlignment="1">
      <alignment horizontal="center" vertical="center" wrapText="1"/>
    </xf>
    <xf numFmtId="0" fontId="10" fillId="5" borderId="18" xfId="0" applyFont="1" applyFill="1" applyBorder="1" applyAlignment="1">
      <alignment horizontal="center" vertical="center" wrapText="1"/>
    </xf>
    <xf numFmtId="0" fontId="7" fillId="5" borderId="23" xfId="0" applyFont="1" applyFill="1" applyBorder="1" applyAlignment="1">
      <alignment horizontal="center" vertical="center" wrapText="1"/>
    </xf>
    <xf numFmtId="0" fontId="7" fillId="5" borderId="18"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0" fillId="4" borderId="4" xfId="0" applyFill="1" applyBorder="1" applyAlignment="1" applyProtection="1">
      <alignment horizontal="center"/>
      <protection locked="0"/>
    </xf>
    <xf numFmtId="0" fontId="0" fillId="4" borderId="5" xfId="0" applyFill="1" applyBorder="1" applyAlignment="1" applyProtection="1">
      <alignment horizontal="center"/>
      <protection locked="0"/>
    </xf>
    <xf numFmtId="0" fontId="0" fillId="4" borderId="3" xfId="0" applyFill="1" applyBorder="1" applyAlignment="1" applyProtection="1">
      <alignment horizontal="center"/>
      <protection locked="0"/>
    </xf>
    <xf numFmtId="0" fontId="0" fillId="4" borderId="29" xfId="0" applyFill="1" applyBorder="1" applyAlignment="1" applyProtection="1">
      <alignment horizontal="center"/>
      <protection locked="0"/>
    </xf>
    <xf numFmtId="0" fontId="8" fillId="4" borderId="20" xfId="0" applyFont="1" applyFill="1" applyBorder="1" applyAlignment="1">
      <alignment horizontal="center" vertical="center" wrapText="1"/>
    </xf>
    <xf numFmtId="0" fontId="9" fillId="4" borderId="36"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0" fillId="4" borderId="23" xfId="0" applyFill="1" applyBorder="1" applyAlignment="1">
      <alignment horizontal="center" vertical="center" wrapText="1"/>
    </xf>
    <xf numFmtId="0" fontId="0" fillId="4" borderId="8" xfId="0" applyFill="1" applyBorder="1" applyAlignment="1">
      <alignment horizontal="center" vertical="center" wrapText="1"/>
    </xf>
    <xf numFmtId="0" fontId="20" fillId="15" borderId="9" xfId="0" applyFont="1" applyFill="1" applyBorder="1" applyAlignment="1">
      <alignment horizontal="right" vertical="center"/>
    </xf>
    <xf numFmtId="0" fontId="20" fillId="0" borderId="9" xfId="0" applyFont="1" applyBorder="1" applyAlignment="1" applyProtection="1">
      <alignment horizontal="center" vertical="center"/>
      <protection locked="0"/>
    </xf>
    <xf numFmtId="0" fontId="19" fillId="14" borderId="9" xfId="0" applyFont="1" applyFill="1" applyBorder="1" applyAlignment="1">
      <alignment horizontal="center"/>
    </xf>
    <xf numFmtId="0" fontId="0" fillId="0" borderId="9" xfId="0" applyBorder="1" applyAlignment="1">
      <alignment horizontal="center"/>
    </xf>
    <xf numFmtId="0" fontId="13" fillId="0" borderId="9" xfId="0" applyFont="1" applyBorder="1" applyAlignment="1">
      <alignment horizontal="left" vertical="center" wrapText="1"/>
    </xf>
    <xf numFmtId="0" fontId="12" fillId="6" borderId="9" xfId="0" applyFont="1" applyFill="1" applyBorder="1" applyAlignment="1">
      <alignment horizontal="right" vertical="center"/>
    </xf>
    <xf numFmtId="0" fontId="0" fillId="6" borderId="26" xfId="0" applyFill="1" applyBorder="1" applyAlignment="1">
      <alignment horizontal="center" vertical="center"/>
    </xf>
    <xf numFmtId="0" fontId="0" fillId="6" borderId="23" xfId="0" applyFill="1" applyBorder="1" applyAlignment="1">
      <alignment horizontal="center" vertical="center"/>
    </xf>
    <xf numFmtId="0" fontId="0" fillId="6" borderId="27" xfId="0" applyFill="1" applyBorder="1" applyAlignment="1">
      <alignment horizontal="center" vertical="center"/>
    </xf>
    <xf numFmtId="0" fontId="0" fillId="6" borderId="31" xfId="0" applyFill="1" applyBorder="1" applyAlignment="1">
      <alignment horizontal="center" vertical="center"/>
    </xf>
    <xf numFmtId="0" fontId="0" fillId="6" borderId="0" xfId="0" applyFill="1" applyAlignment="1">
      <alignment horizontal="center" vertical="center"/>
    </xf>
    <xf numFmtId="0" fontId="0" fillId="6" borderId="24" xfId="0" applyFill="1" applyBorder="1" applyAlignment="1">
      <alignment horizontal="center" vertical="center"/>
    </xf>
    <xf numFmtId="0" fontId="0" fillId="6" borderId="17" xfId="0" applyFill="1" applyBorder="1" applyAlignment="1">
      <alignment horizontal="center" vertical="center"/>
    </xf>
    <xf numFmtId="0" fontId="0" fillId="6" borderId="18" xfId="0" applyFill="1" applyBorder="1" applyAlignment="1">
      <alignment horizontal="center" vertical="center"/>
    </xf>
    <xf numFmtId="0" fontId="0" fillId="6" borderId="19" xfId="0" applyFill="1" applyBorder="1" applyAlignment="1">
      <alignment horizontal="center" vertical="center"/>
    </xf>
    <xf numFmtId="0" fontId="13" fillId="16" borderId="9" xfId="0" applyFont="1" applyFill="1" applyBorder="1" applyAlignment="1">
      <alignment horizontal="right" vertical="center"/>
    </xf>
    <xf numFmtId="0" fontId="2" fillId="3" borderId="9" xfId="0" applyFont="1" applyFill="1" applyBorder="1" applyAlignment="1">
      <alignment horizontal="center"/>
    </xf>
    <xf numFmtId="0" fontId="0" fillId="4" borderId="9" xfId="0" applyFill="1" applyBorder="1" applyAlignment="1" applyProtection="1">
      <alignment horizontal="center" wrapText="1"/>
      <protection locked="0"/>
    </xf>
    <xf numFmtId="0" fontId="0" fillId="4" borderId="9" xfId="0" applyFill="1" applyBorder="1" applyAlignment="1" applyProtection="1">
      <alignment horizontal="center"/>
      <protection locked="0"/>
    </xf>
    <xf numFmtId="0" fontId="0" fillId="5" borderId="9" xfId="0" applyFill="1" applyBorder="1" applyAlignment="1" applyProtection="1">
      <alignment horizontal="center"/>
      <protection locked="0"/>
    </xf>
    <xf numFmtId="0" fontId="14" fillId="7" borderId="9" xfId="0" applyFont="1" applyFill="1" applyBorder="1" applyAlignment="1">
      <alignment horizontal="center"/>
    </xf>
    <xf numFmtId="0" fontId="1" fillId="7" borderId="9" xfId="0" applyFont="1" applyFill="1" applyBorder="1" applyAlignment="1">
      <alignment horizontal="center"/>
    </xf>
    <xf numFmtId="0" fontId="5" fillId="5" borderId="9"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0" fillId="5" borderId="9" xfId="0" applyFill="1" applyBorder="1" applyAlignment="1" applyProtection="1">
      <alignment horizontal="center" vertical="center" wrapText="1"/>
      <protection locked="0"/>
    </xf>
    <xf numFmtId="0" fontId="1" fillId="7" borderId="9" xfId="0" applyFont="1" applyFill="1" applyBorder="1" applyAlignment="1">
      <alignment horizontal="center" vertical="center"/>
    </xf>
    <xf numFmtId="0" fontId="0" fillId="4" borderId="9" xfId="0" applyFill="1" applyBorder="1" applyAlignment="1" applyProtection="1">
      <alignment horizontal="center" vertical="center"/>
      <protection locked="0"/>
    </xf>
    <xf numFmtId="0" fontId="1" fillId="8" borderId="9" xfId="0" applyFont="1" applyFill="1" applyBorder="1" applyAlignment="1">
      <alignment horizontal="center"/>
    </xf>
    <xf numFmtId="0" fontId="12" fillId="6" borderId="11" xfId="0" applyFont="1" applyFill="1" applyBorder="1" applyAlignment="1">
      <alignment horizontal="right" vertical="center"/>
    </xf>
    <xf numFmtId="0" fontId="14" fillId="8" borderId="9" xfId="0" applyFont="1" applyFill="1" applyBorder="1" applyAlignment="1">
      <alignment horizontal="center"/>
    </xf>
    <xf numFmtId="0" fontId="1" fillId="9" borderId="9" xfId="0" applyFont="1" applyFill="1" applyBorder="1" applyAlignment="1">
      <alignment horizontal="center"/>
    </xf>
    <xf numFmtId="0" fontId="0" fillId="5" borderId="9" xfId="0" applyFill="1" applyBorder="1" applyAlignment="1" applyProtection="1">
      <alignment horizontal="center" vertical="center"/>
      <protection locked="0"/>
    </xf>
    <xf numFmtId="0" fontId="14" fillId="9" borderId="9" xfId="0" applyFont="1" applyFill="1" applyBorder="1" applyAlignment="1">
      <alignment horizontal="center"/>
    </xf>
    <xf numFmtId="0" fontId="0" fillId="5" borderId="20" xfId="0" applyFill="1" applyBorder="1" applyAlignment="1" applyProtection="1">
      <alignment horizontal="center"/>
      <protection locked="0"/>
    </xf>
    <xf numFmtId="0" fontId="0" fillId="5" borderId="15" xfId="0" applyFill="1" applyBorder="1" applyAlignment="1" applyProtection="1">
      <alignment horizontal="center"/>
      <protection locked="0"/>
    </xf>
    <xf numFmtId="0" fontId="0" fillId="5" borderId="16" xfId="0" applyFill="1" applyBorder="1" applyAlignment="1" applyProtection="1">
      <alignment horizontal="center"/>
      <protection locked="0"/>
    </xf>
    <xf numFmtId="0" fontId="14" fillId="10" borderId="9" xfId="0" applyFont="1" applyFill="1" applyBorder="1" applyAlignment="1">
      <alignment horizontal="center"/>
    </xf>
    <xf numFmtId="0" fontId="1" fillId="10" borderId="9" xfId="0" applyFont="1" applyFill="1" applyBorder="1" applyAlignment="1">
      <alignment horizontal="center"/>
    </xf>
    <xf numFmtId="0" fontId="14" fillId="11" borderId="9" xfId="0" applyFont="1" applyFill="1" applyBorder="1" applyAlignment="1">
      <alignment horizontal="center"/>
    </xf>
    <xf numFmtId="0" fontId="1" fillId="11" borderId="9" xfId="0" applyFont="1" applyFill="1" applyBorder="1" applyAlignment="1">
      <alignment horizontal="center"/>
    </xf>
    <xf numFmtId="0" fontId="24" fillId="2" borderId="9" xfId="0" applyFont="1" applyFill="1" applyBorder="1" applyAlignment="1">
      <alignment horizontal="center"/>
    </xf>
    <xf numFmtId="0" fontId="25" fillId="2" borderId="9" xfId="0" applyFont="1" applyFill="1" applyBorder="1" applyAlignment="1">
      <alignment horizontal="center"/>
    </xf>
    <xf numFmtId="0" fontId="24" fillId="7" borderId="9" xfId="0" applyFont="1" applyFill="1" applyBorder="1" applyAlignment="1">
      <alignment horizontal="center"/>
    </xf>
    <xf numFmtId="0" fontId="25" fillId="7" borderId="9" xfId="0" applyFont="1" applyFill="1" applyBorder="1" applyAlignment="1">
      <alignment horizontal="center"/>
    </xf>
    <xf numFmtId="0" fontId="0" fillId="0" borderId="10" xfId="0" applyBorder="1" applyAlignment="1" applyProtection="1">
      <alignment horizontal="left"/>
      <protection locked="0"/>
    </xf>
    <xf numFmtId="0" fontId="0" fillId="0" borderId="11" xfId="0" applyBorder="1" applyAlignment="1" applyProtection="1">
      <alignment horizontal="left"/>
      <protection locked="0"/>
    </xf>
  </cellXfs>
  <cellStyles count="1">
    <cellStyle name="Normal" xfId="0" builtinId="0"/>
  </cellStyles>
  <dxfs count="0"/>
  <tableStyles count="0" defaultTableStyle="TableStyleMedium2" defaultPivotStyle="PivotStyleMedium9"/>
  <colors>
    <mruColors>
      <color rgb="FFE6AA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microsoft.com/office/2017/06/relationships/rdRichValueTypes" Target="richData/rdRichValueTyp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styles" Target="styles.xml"/><Relationship Id="rId17" Type="http://schemas.microsoft.com/office/2017/06/relationships/rdRichValueStructure" Target="richData/rdrichvaluestructure.xml"/><Relationship Id="rId2" Type="http://schemas.openxmlformats.org/officeDocument/2006/relationships/worksheet" Target="worksheets/sheet2.xml"/><Relationship Id="rId16" Type="http://schemas.microsoft.com/office/2017/06/relationships/rdRichValue" Target="richData/rdrichvalue.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22/10/relationships/richValueRel" Target="richData/richValueRel.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 Id="rId22"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Jenny Simmons" id="{5F85D646-DBAD-4EC1-9D7F-673FE9A18414}" userId="S::jenny.simmons@ncceh.org::091962ce-6423-47b8-b727-3787344c8384" providerId="AD"/>
</personList>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43" dT="2026-05-01T13:25:52.30" personId="{5F85D646-DBAD-4EC1-9D7F-673FE9A18414}" id="{2A8EEEFE-D503-4C38-A37A-EEAC11536202}" done="1">
    <text>Make a Standard.</text>
  </threadedComment>
  <threadedComment ref="D50" dT="2026-05-01T13:31:08.82" personId="{5F85D646-DBAD-4EC1-9D7F-673FE9A18414}" id="{53F979B2-25A7-4F80-A187-8EE68378EA10}" done="1">
    <text>Make a Standard.</text>
  </threadedComment>
  <threadedComment ref="D59" dT="2026-05-01T13:34:11.16" personId="{5F85D646-DBAD-4EC1-9D7F-673FE9A18414}" id="{C8C98951-C5DC-4C81-9D84-A0F32546F3F8}" done="1">
    <text>Make a Standard.</text>
  </threadedComment>
</ThreadedComment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G28"/>
  <sheetViews>
    <sheetView workbookViewId="0">
      <selection activeCell="B19" sqref="B19:G20"/>
    </sheetView>
  </sheetViews>
  <sheetFormatPr defaultRowHeight="15"/>
  <cols>
    <col min="1" max="1" width="43.28515625" customWidth="1"/>
    <col min="2" max="7" width="17" customWidth="1"/>
  </cols>
  <sheetData>
    <row r="1" spans="1:7">
      <c r="A1" s="323" t="e" vm="1">
        <v>#VALUE!</v>
      </c>
      <c r="B1" s="323"/>
      <c r="C1" s="323"/>
      <c r="D1" s="323"/>
      <c r="E1" s="323"/>
      <c r="F1" s="323"/>
      <c r="G1" s="323"/>
    </row>
    <row r="2" spans="1:7">
      <c r="A2" s="323"/>
      <c r="B2" s="323"/>
      <c r="C2" s="323"/>
      <c r="D2" s="323"/>
      <c r="E2" s="323"/>
      <c r="F2" s="323"/>
      <c r="G2" s="323"/>
    </row>
    <row r="3" spans="1:7">
      <c r="A3" s="323"/>
      <c r="B3" s="323"/>
      <c r="C3" s="323"/>
      <c r="D3" s="323"/>
      <c r="E3" s="323"/>
      <c r="F3" s="323"/>
      <c r="G3" s="323"/>
    </row>
    <row r="4" spans="1:7">
      <c r="A4" s="323"/>
      <c r="B4" s="323"/>
      <c r="C4" s="323"/>
      <c r="D4" s="323"/>
      <c r="E4" s="323"/>
      <c r="F4" s="323"/>
      <c r="G4" s="323"/>
    </row>
    <row r="5" spans="1:7">
      <c r="A5" s="323"/>
      <c r="B5" s="323"/>
      <c r="C5" s="323"/>
      <c r="D5" s="323"/>
      <c r="E5" s="323"/>
      <c r="F5" s="323"/>
      <c r="G5" s="323"/>
    </row>
    <row r="6" spans="1:7">
      <c r="A6" s="323"/>
      <c r="B6" s="323"/>
      <c r="C6" s="323"/>
      <c r="D6" s="323"/>
      <c r="E6" s="323"/>
      <c r="F6" s="323"/>
      <c r="G6" s="323"/>
    </row>
    <row r="7" spans="1:7">
      <c r="A7" s="323"/>
      <c r="B7" s="323"/>
      <c r="C7" s="323"/>
      <c r="D7" s="323"/>
      <c r="E7" s="323"/>
      <c r="F7" s="323"/>
      <c r="G7" s="323"/>
    </row>
    <row r="8" spans="1:7">
      <c r="A8" s="323"/>
      <c r="B8" s="323"/>
      <c r="C8" s="323"/>
      <c r="D8" s="323"/>
      <c r="E8" s="323"/>
      <c r="F8" s="323"/>
      <c r="G8" s="323"/>
    </row>
    <row r="9" spans="1:7" ht="18.75">
      <c r="A9" s="322" t="s">
        <v>0</v>
      </c>
      <c r="B9" s="322"/>
      <c r="C9" s="322"/>
      <c r="D9" s="322"/>
      <c r="E9" s="322"/>
      <c r="F9" s="322"/>
      <c r="G9" s="322"/>
    </row>
    <row r="10" spans="1:7" ht="20.25" customHeight="1">
      <c r="A10" s="324" t="s">
        <v>1</v>
      </c>
      <c r="B10" s="324"/>
      <c r="C10" s="324"/>
      <c r="D10" s="324"/>
      <c r="E10" s="324"/>
      <c r="F10" s="324"/>
      <c r="G10" s="324"/>
    </row>
    <row r="11" spans="1:7" ht="20.25" customHeight="1">
      <c r="A11" s="324"/>
      <c r="B11" s="324"/>
      <c r="C11" s="324"/>
      <c r="D11" s="324"/>
      <c r="E11" s="324"/>
      <c r="F11" s="324"/>
      <c r="G11" s="324"/>
    </row>
    <row r="12" spans="1:7" ht="20.25" customHeight="1">
      <c r="A12" s="324"/>
      <c r="B12" s="324"/>
      <c r="C12" s="324"/>
      <c r="D12" s="324"/>
      <c r="E12" s="324"/>
      <c r="F12" s="324"/>
      <c r="G12" s="324"/>
    </row>
    <row r="13" spans="1:7" ht="20.25" customHeight="1">
      <c r="A13" s="324"/>
      <c r="B13" s="324"/>
      <c r="C13" s="324"/>
      <c r="D13" s="324"/>
      <c r="E13" s="324"/>
      <c r="F13" s="324"/>
      <c r="G13" s="324"/>
    </row>
    <row r="14" spans="1:7" ht="20.25" customHeight="1">
      <c r="A14" s="324"/>
      <c r="B14" s="324"/>
      <c r="C14" s="324"/>
      <c r="D14" s="324"/>
      <c r="E14" s="324"/>
      <c r="F14" s="324"/>
      <c r="G14" s="324"/>
    </row>
    <row r="15" spans="1:7" ht="20.25" customHeight="1">
      <c r="A15" s="324"/>
      <c r="B15" s="324"/>
      <c r="C15" s="324"/>
      <c r="D15" s="324"/>
      <c r="E15" s="324"/>
      <c r="F15" s="324"/>
      <c r="G15" s="324"/>
    </row>
    <row r="16" spans="1:7" ht="20.25" customHeight="1">
      <c r="A16" s="324"/>
      <c r="B16" s="324"/>
      <c r="C16" s="324"/>
      <c r="D16" s="324"/>
      <c r="E16" s="324"/>
      <c r="F16" s="324"/>
      <c r="G16" s="324"/>
    </row>
    <row r="17" spans="1:7" ht="20.25" customHeight="1">
      <c r="A17" s="324"/>
      <c r="B17" s="324"/>
      <c r="C17" s="324"/>
      <c r="D17" s="324"/>
      <c r="E17" s="324"/>
      <c r="F17" s="324"/>
      <c r="G17" s="324"/>
    </row>
    <row r="18" spans="1:7" ht="20.25" customHeight="1">
      <c r="A18" s="324"/>
      <c r="B18" s="324"/>
      <c r="C18" s="324"/>
      <c r="D18" s="324"/>
      <c r="E18" s="324"/>
      <c r="F18" s="324"/>
      <c r="G18" s="324"/>
    </row>
    <row r="19" spans="1:7">
      <c r="A19" s="320" t="s">
        <v>2</v>
      </c>
      <c r="B19" s="321"/>
      <c r="C19" s="321"/>
      <c r="D19" s="321"/>
      <c r="E19" s="321"/>
      <c r="F19" s="321"/>
      <c r="G19" s="321"/>
    </row>
    <row r="20" spans="1:7">
      <c r="A20" s="320"/>
      <c r="B20" s="321"/>
      <c r="C20" s="321"/>
      <c r="D20" s="321"/>
      <c r="E20" s="321"/>
      <c r="F20" s="321"/>
      <c r="G20" s="321"/>
    </row>
    <row r="21" spans="1:7">
      <c r="A21" s="320" t="s">
        <v>3</v>
      </c>
      <c r="B21" s="321"/>
      <c r="C21" s="321"/>
      <c r="D21" s="321"/>
      <c r="E21" s="321"/>
      <c r="F21" s="321"/>
      <c r="G21" s="321"/>
    </row>
    <row r="22" spans="1:7">
      <c r="A22" s="320"/>
      <c r="B22" s="321"/>
      <c r="C22" s="321"/>
      <c r="D22" s="321"/>
      <c r="E22" s="321"/>
      <c r="F22" s="321"/>
      <c r="G22" s="321"/>
    </row>
    <row r="23" spans="1:7">
      <c r="A23" s="320" t="s">
        <v>4</v>
      </c>
      <c r="B23" s="321"/>
      <c r="C23" s="321"/>
      <c r="D23" s="321"/>
      <c r="E23" s="321"/>
      <c r="F23" s="321"/>
      <c r="G23" s="321"/>
    </row>
    <row r="24" spans="1:7">
      <c r="A24" s="320"/>
      <c r="B24" s="321"/>
      <c r="C24" s="321"/>
      <c r="D24" s="321"/>
      <c r="E24" s="321"/>
      <c r="F24" s="321"/>
      <c r="G24" s="321"/>
    </row>
    <row r="25" spans="1:7">
      <c r="A25" s="320" t="s">
        <v>5</v>
      </c>
      <c r="B25" s="321"/>
      <c r="C25" s="321"/>
      <c r="D25" s="321"/>
      <c r="E25" s="321"/>
      <c r="F25" s="321"/>
      <c r="G25" s="321"/>
    </row>
    <row r="26" spans="1:7">
      <c r="A26" s="320"/>
      <c r="B26" s="321"/>
      <c r="C26" s="321"/>
      <c r="D26" s="321"/>
      <c r="E26" s="321"/>
      <c r="F26" s="321"/>
      <c r="G26" s="321"/>
    </row>
    <row r="27" spans="1:7">
      <c r="A27" s="320" t="s">
        <v>6</v>
      </c>
      <c r="B27" s="321"/>
      <c r="C27" s="321"/>
      <c r="D27" s="321"/>
      <c r="E27" s="321"/>
      <c r="F27" s="321"/>
      <c r="G27" s="321"/>
    </row>
    <row r="28" spans="1:7">
      <c r="A28" s="320"/>
      <c r="B28" s="321"/>
      <c r="C28" s="321"/>
      <c r="D28" s="321"/>
      <c r="E28" s="321"/>
      <c r="F28" s="321"/>
      <c r="G28" s="321"/>
    </row>
  </sheetData>
  <sheetProtection sheet="1" selectLockedCells="1"/>
  <mergeCells count="13">
    <mergeCell ref="A1:G8"/>
    <mergeCell ref="A10:G18"/>
    <mergeCell ref="A23:A24"/>
    <mergeCell ref="B23:G24"/>
    <mergeCell ref="A25:A26"/>
    <mergeCell ref="B25:G26"/>
    <mergeCell ref="A27:A28"/>
    <mergeCell ref="B27:G28"/>
    <mergeCell ref="A9:G9"/>
    <mergeCell ref="A19:A20"/>
    <mergeCell ref="B19:G20"/>
    <mergeCell ref="A21:A22"/>
    <mergeCell ref="B21:G22"/>
  </mergeCells>
  <dataValidations count="1">
    <dataValidation allowBlank="1" showInputMessage="1" showErrorMessage="1" sqref="B27:G28" xr:uid="{6C98AC2A-B681-4DB8-A2C5-5C798CABBE5A}"/>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71C9D-F42D-4EE7-98A6-E99018BCB212}">
  <sheetPr codeName="Sheet3"/>
  <dimension ref="A1:A59"/>
  <sheetViews>
    <sheetView tabSelected="1" workbookViewId="0">
      <selection activeCell="A9" sqref="A9:A10"/>
    </sheetView>
  </sheetViews>
  <sheetFormatPr defaultRowHeight="15"/>
  <cols>
    <col min="1" max="1" width="97.140625" bestFit="1" customWidth="1"/>
  </cols>
  <sheetData>
    <row r="1" spans="1:1">
      <c r="A1" s="2" t="s">
        <v>177</v>
      </c>
    </row>
    <row r="2" spans="1:1">
      <c r="A2" t="s">
        <v>178</v>
      </c>
    </row>
    <row r="3" spans="1:1">
      <c r="A3" t="s">
        <v>179</v>
      </c>
    </row>
    <row r="4" spans="1:1">
      <c r="A4" t="s">
        <v>180</v>
      </c>
    </row>
    <row r="5" spans="1:1">
      <c r="A5" t="s">
        <v>181</v>
      </c>
    </row>
    <row r="6" spans="1:1">
      <c r="A6" t="s">
        <v>182</v>
      </c>
    </row>
    <row r="8" spans="1:1">
      <c r="A8" s="2" t="s">
        <v>183</v>
      </c>
    </row>
    <row r="9" spans="1:1">
      <c r="A9" t="s">
        <v>184</v>
      </c>
    </row>
    <row r="10" spans="1:1">
      <c r="A10" t="s">
        <v>185</v>
      </c>
    </row>
    <row r="11" spans="1:1">
      <c r="A11" t="s">
        <v>186</v>
      </c>
    </row>
    <row r="12" spans="1:1">
      <c r="A12" t="s">
        <v>187</v>
      </c>
    </row>
    <row r="13" spans="1:1">
      <c r="A13" t="s">
        <v>188</v>
      </c>
    </row>
    <row r="14" spans="1:1">
      <c r="A14" t="s">
        <v>189</v>
      </c>
    </row>
    <row r="15" spans="1:1">
      <c r="A15" t="s">
        <v>190</v>
      </c>
    </row>
    <row r="16" spans="1:1">
      <c r="A16" t="s">
        <v>186</v>
      </c>
    </row>
    <row r="17" spans="1:1">
      <c r="A17" t="s">
        <v>191</v>
      </c>
    </row>
    <row r="18" spans="1:1">
      <c r="A18" t="s">
        <v>192</v>
      </c>
    </row>
    <row r="19" spans="1:1">
      <c r="A19" t="s">
        <v>193</v>
      </c>
    </row>
    <row r="20" spans="1:1">
      <c r="A20" t="s">
        <v>194</v>
      </c>
    </row>
    <row r="21" spans="1:1">
      <c r="A21" t="s">
        <v>195</v>
      </c>
    </row>
    <row r="22" spans="1:1">
      <c r="A22" t="s">
        <v>196</v>
      </c>
    </row>
    <row r="23" spans="1:1">
      <c r="A23" t="s">
        <v>197</v>
      </c>
    </row>
    <row r="24" spans="1:1">
      <c r="A24" t="s">
        <v>198</v>
      </c>
    </row>
    <row r="25" spans="1:1">
      <c r="A25" t="s">
        <v>199</v>
      </c>
    </row>
    <row r="26" spans="1:1">
      <c r="A26" t="s">
        <v>197</v>
      </c>
    </row>
    <row r="27" spans="1:1">
      <c r="A27" t="s">
        <v>200</v>
      </c>
    </row>
    <row r="28" spans="1:1">
      <c r="A28" t="s">
        <v>201</v>
      </c>
    </row>
    <row r="29" spans="1:1">
      <c r="A29" t="s">
        <v>202</v>
      </c>
    </row>
    <row r="30" spans="1:1">
      <c r="A30" t="s">
        <v>203</v>
      </c>
    </row>
    <row r="31" spans="1:1">
      <c r="A31" t="s">
        <v>204</v>
      </c>
    </row>
    <row r="32" spans="1:1">
      <c r="A32" t="s">
        <v>205</v>
      </c>
    </row>
    <row r="33" spans="1:1">
      <c r="A33" t="s">
        <v>206</v>
      </c>
    </row>
    <row r="34" spans="1:1">
      <c r="A34" t="s">
        <v>207</v>
      </c>
    </row>
    <row r="35" spans="1:1">
      <c r="A35" t="s">
        <v>208</v>
      </c>
    </row>
    <row r="36" spans="1:1">
      <c r="A36" t="s">
        <v>209</v>
      </c>
    </row>
    <row r="37" spans="1:1">
      <c r="A37" t="s">
        <v>210</v>
      </c>
    </row>
    <row r="38" spans="1:1">
      <c r="A38" t="s">
        <v>211</v>
      </c>
    </row>
    <row r="39" spans="1:1">
      <c r="A39" t="s">
        <v>212</v>
      </c>
    </row>
    <row r="40" spans="1:1">
      <c r="A40" t="s">
        <v>213</v>
      </c>
    </row>
    <row r="41" spans="1:1">
      <c r="A41" t="s">
        <v>214</v>
      </c>
    </row>
    <row r="42" spans="1:1">
      <c r="A42" t="s">
        <v>215</v>
      </c>
    </row>
    <row r="43" spans="1:1">
      <c r="A43" t="s">
        <v>216</v>
      </c>
    </row>
    <row r="44" spans="1:1">
      <c r="A44" t="s">
        <v>217</v>
      </c>
    </row>
    <row r="45" spans="1:1">
      <c r="A45" t="s">
        <v>218</v>
      </c>
    </row>
    <row r="46" spans="1:1">
      <c r="A46" t="s">
        <v>219</v>
      </c>
    </row>
    <row r="47" spans="1:1">
      <c r="A47" t="s">
        <v>220</v>
      </c>
    </row>
    <row r="48" spans="1:1">
      <c r="A48" t="s">
        <v>221</v>
      </c>
    </row>
    <row r="49" spans="1:1">
      <c r="A49" t="s">
        <v>222</v>
      </c>
    </row>
    <row r="50" spans="1:1">
      <c r="A50" t="s">
        <v>223</v>
      </c>
    </row>
    <row r="51" spans="1:1">
      <c r="A51" t="s">
        <v>224</v>
      </c>
    </row>
    <row r="52" spans="1:1">
      <c r="A52" t="s">
        <v>225</v>
      </c>
    </row>
    <row r="53" spans="1:1">
      <c r="A53" t="s">
        <v>226</v>
      </c>
    </row>
    <row r="54" spans="1:1">
      <c r="A54" t="s">
        <v>227</v>
      </c>
    </row>
    <row r="55" spans="1:1">
      <c r="A55" t="s">
        <v>224</v>
      </c>
    </row>
    <row r="56" spans="1:1">
      <c r="A56" t="s">
        <v>225</v>
      </c>
    </row>
    <row r="57" spans="1:1">
      <c r="A57" t="s">
        <v>228</v>
      </c>
    </row>
    <row r="58" spans="1:1">
      <c r="A58" t="s">
        <v>229</v>
      </c>
    </row>
    <row r="59" spans="1:1">
      <c r="A59" t="s">
        <v>197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AAC97-049F-4D67-A441-4522FD9F42D5}">
  <sheetPr codeName="Sheet1"/>
  <dimension ref="A1:N75"/>
  <sheetViews>
    <sheetView topLeftCell="A44" workbookViewId="0">
      <selection activeCell="D61" sqref="D61"/>
    </sheetView>
  </sheetViews>
  <sheetFormatPr defaultColWidth="9.140625" defaultRowHeight="15"/>
  <cols>
    <col min="2" max="2" width="61.5703125" style="11" customWidth="1"/>
    <col min="3" max="3" width="30" style="3" customWidth="1"/>
    <col min="4" max="4" width="17.28515625" style="3" bestFit="1" customWidth="1"/>
    <col min="5" max="5" width="6" style="3" bestFit="1" customWidth="1"/>
    <col min="9" max="9" width="8.140625" customWidth="1"/>
    <col min="10" max="10" width="8.28515625" customWidth="1"/>
  </cols>
  <sheetData>
    <row r="1" spans="1:14">
      <c r="A1" s="269" t="e" vm="1">
        <v>#VALUE!</v>
      </c>
      <c r="B1" s="269"/>
      <c r="C1" s="269"/>
      <c r="D1" s="269"/>
      <c r="E1" s="269"/>
      <c r="F1" s="269"/>
      <c r="G1" s="269"/>
      <c r="H1" s="270"/>
    </row>
    <row r="2" spans="1:14">
      <c r="A2" s="269"/>
      <c r="B2" s="269"/>
      <c r="C2" s="269"/>
      <c r="D2" s="269"/>
      <c r="E2" s="269"/>
      <c r="F2" s="269"/>
      <c r="G2" s="269"/>
      <c r="H2" s="270"/>
    </row>
    <row r="3" spans="1:14">
      <c r="A3" s="269"/>
      <c r="B3" s="269"/>
      <c r="C3" s="269"/>
      <c r="D3" s="269"/>
      <c r="E3" s="269"/>
      <c r="F3" s="269"/>
      <c r="G3" s="269"/>
      <c r="H3" s="270"/>
    </row>
    <row r="4" spans="1:14">
      <c r="A4" s="269"/>
      <c r="B4" s="269"/>
      <c r="C4" s="269"/>
      <c r="D4" s="269"/>
      <c r="E4" s="269"/>
      <c r="F4" s="269"/>
      <c r="G4" s="269"/>
      <c r="H4" s="270"/>
    </row>
    <row r="5" spans="1:14">
      <c r="A5" s="269"/>
      <c r="B5" s="269"/>
      <c r="C5" s="269"/>
      <c r="D5" s="269"/>
      <c r="E5" s="269"/>
      <c r="F5" s="269"/>
      <c r="G5" s="269"/>
      <c r="H5" s="270"/>
    </row>
    <row r="6" spans="1:14">
      <c r="A6" s="269"/>
      <c r="B6" s="269"/>
      <c r="C6" s="269"/>
      <c r="D6" s="269"/>
      <c r="E6" s="269"/>
      <c r="F6" s="269"/>
      <c r="G6" s="269"/>
      <c r="H6" s="270"/>
    </row>
    <row r="7" spans="1:14">
      <c r="A7" s="269"/>
      <c r="B7" s="269"/>
      <c r="C7" s="269"/>
      <c r="D7" s="269"/>
      <c r="E7" s="269"/>
      <c r="F7" s="269"/>
      <c r="G7" s="269"/>
      <c r="H7" s="270"/>
    </row>
    <row r="8" spans="1:14">
      <c r="A8" s="269"/>
      <c r="B8" s="269"/>
      <c r="C8" s="269"/>
      <c r="D8" s="269"/>
      <c r="E8" s="269"/>
      <c r="F8" s="269"/>
      <c r="G8" s="269"/>
      <c r="H8" s="270"/>
    </row>
    <row r="9" spans="1:14" ht="26.25" customHeight="1">
      <c r="A9" s="271" t="s">
        <v>7</v>
      </c>
      <c r="B9" s="271"/>
      <c r="C9" s="271"/>
      <c r="D9" s="271"/>
      <c r="E9" s="271"/>
      <c r="F9" s="271"/>
      <c r="G9" s="271"/>
      <c r="H9" s="271"/>
      <c r="I9" s="1"/>
      <c r="J9" s="1"/>
      <c r="K9" s="1"/>
      <c r="L9" s="1"/>
      <c r="M9" s="1"/>
      <c r="N9" s="1"/>
    </row>
    <row r="10" spans="1:14">
      <c r="A10" s="266" t="s">
        <v>8</v>
      </c>
      <c r="B10" s="266"/>
      <c r="C10" s="4" t="s">
        <v>9</v>
      </c>
      <c r="D10" s="65" t="s">
        <v>10</v>
      </c>
      <c r="E10" s="4" t="s">
        <v>11</v>
      </c>
      <c r="F10" s="118" t="s">
        <v>12</v>
      </c>
      <c r="G10" s="118"/>
      <c r="H10" s="118"/>
      <c r="I10" s="2"/>
      <c r="J10" s="2"/>
    </row>
    <row r="11" spans="1:14" ht="15" customHeight="1">
      <c r="A11" s="272" t="s">
        <v>13</v>
      </c>
      <c r="B11" s="125" t="s">
        <v>14</v>
      </c>
      <c r="C11" s="130" t="s">
        <v>15</v>
      </c>
      <c r="D11" s="66" t="s">
        <v>16</v>
      </c>
      <c r="E11" s="134">
        <f>IF(D12="Met",1,0)</f>
        <v>0</v>
      </c>
      <c r="F11" s="119"/>
      <c r="G11" s="120"/>
      <c r="H11" s="121"/>
    </row>
    <row r="12" spans="1:14" ht="16.5" customHeight="1">
      <c r="A12" s="267"/>
      <c r="B12" s="126"/>
      <c r="C12" s="131"/>
      <c r="D12" s="67"/>
      <c r="E12" s="135"/>
      <c r="F12" s="122"/>
      <c r="G12" s="123"/>
      <c r="H12" s="124"/>
    </row>
    <row r="13" spans="1:14" ht="16.5" customHeight="1">
      <c r="A13" s="268" t="s">
        <v>17</v>
      </c>
      <c r="B13" s="215" t="s">
        <v>18</v>
      </c>
      <c r="C13" s="242" t="s">
        <v>19</v>
      </c>
      <c r="D13" s="85" t="s">
        <v>16</v>
      </c>
      <c r="E13" s="136">
        <f>IF(D14="Met",1,0)</f>
        <v>0</v>
      </c>
      <c r="F13" s="273"/>
      <c r="G13" s="210"/>
      <c r="H13" s="211"/>
    </row>
    <row r="14" spans="1:14" ht="28.35" customHeight="1">
      <c r="A14" s="268"/>
      <c r="B14" s="215"/>
      <c r="C14" s="243"/>
      <c r="D14" s="68"/>
      <c r="E14" s="136"/>
      <c r="F14" s="273"/>
      <c r="G14" s="210"/>
      <c r="H14" s="211"/>
    </row>
    <row r="15" spans="1:14">
      <c r="A15" s="267" t="s">
        <v>20</v>
      </c>
      <c r="B15" s="126" t="s">
        <v>21</v>
      </c>
      <c r="C15" s="282" t="s">
        <v>15</v>
      </c>
      <c r="D15" s="86" t="s">
        <v>16</v>
      </c>
      <c r="E15" s="284">
        <f>IF(D16="Met",1,0)</f>
        <v>0</v>
      </c>
      <c r="F15" s="285"/>
      <c r="G15" s="165"/>
      <c r="H15" s="166"/>
    </row>
    <row r="16" spans="1:14" ht="27" customHeight="1">
      <c r="A16" s="267"/>
      <c r="B16" s="126"/>
      <c r="C16" s="283"/>
      <c r="D16" s="67"/>
      <c r="E16" s="135"/>
      <c r="F16" s="286"/>
      <c r="G16" s="123"/>
      <c r="H16" s="124"/>
    </row>
    <row r="17" spans="1:8" ht="17.25" customHeight="1">
      <c r="A17" s="268" t="s">
        <v>22</v>
      </c>
      <c r="B17" s="132" t="s">
        <v>23</v>
      </c>
      <c r="C17" s="133" t="s">
        <v>24</v>
      </c>
      <c r="D17" s="69" t="s">
        <v>16</v>
      </c>
      <c r="E17" s="136">
        <f>IF(D18="Met",1,0)</f>
        <v>0</v>
      </c>
      <c r="F17" s="127"/>
      <c r="G17" s="128"/>
      <c r="H17" s="129"/>
    </row>
    <row r="18" spans="1:8">
      <c r="A18" s="268"/>
      <c r="B18" s="132"/>
      <c r="C18" s="133"/>
      <c r="D18" s="70"/>
      <c r="E18" s="136"/>
      <c r="F18" s="127"/>
      <c r="G18" s="128"/>
      <c r="H18" s="129"/>
    </row>
    <row r="19" spans="1:8">
      <c r="A19" s="266" t="s">
        <v>25</v>
      </c>
      <c r="B19" s="266"/>
      <c r="C19" s="25" t="s">
        <v>9</v>
      </c>
      <c r="D19" s="71" t="s">
        <v>10</v>
      </c>
      <c r="E19" s="15" t="s">
        <v>11</v>
      </c>
      <c r="F19" s="116" t="s">
        <v>12</v>
      </c>
      <c r="G19" s="116"/>
      <c r="H19" s="117"/>
    </row>
    <row r="20" spans="1:8">
      <c r="A20" s="267" t="s">
        <v>26</v>
      </c>
      <c r="B20" s="126" t="s">
        <v>27</v>
      </c>
      <c r="C20" s="274" t="s">
        <v>28</v>
      </c>
      <c r="D20" s="86" t="s">
        <v>16</v>
      </c>
      <c r="E20" s="275">
        <f>IF(D21="Met",1,0)</f>
        <v>0</v>
      </c>
      <c r="F20" s="277"/>
      <c r="G20" s="278"/>
      <c r="H20" s="279"/>
    </row>
    <row r="21" spans="1:8" ht="34.35" customHeight="1">
      <c r="A21" s="267"/>
      <c r="B21" s="126"/>
      <c r="C21" s="130"/>
      <c r="D21" s="67"/>
      <c r="E21" s="276"/>
      <c r="F21" s="280"/>
      <c r="G21" s="156"/>
      <c r="H21" s="281"/>
    </row>
    <row r="22" spans="1:8">
      <c r="A22" s="266" t="s">
        <v>29</v>
      </c>
      <c r="B22" s="266"/>
      <c r="C22" s="26" t="s">
        <v>9</v>
      </c>
      <c r="D22" s="72" t="s">
        <v>10</v>
      </c>
      <c r="E22" s="14" t="s">
        <v>11</v>
      </c>
      <c r="F22" s="159" t="s">
        <v>12</v>
      </c>
      <c r="G22" s="159"/>
      <c r="H22" s="160"/>
    </row>
    <row r="23" spans="1:8">
      <c r="A23" s="268" t="s">
        <v>30</v>
      </c>
      <c r="B23" s="287" t="s">
        <v>31</v>
      </c>
      <c r="C23" s="229" t="s">
        <v>32</v>
      </c>
      <c r="D23" s="87" t="s">
        <v>33</v>
      </c>
      <c r="E23" s="288">
        <f>IF(D24="Met",1,0)</f>
        <v>0</v>
      </c>
      <c r="F23" s="231"/>
      <c r="G23" s="232"/>
      <c r="H23" s="233"/>
    </row>
    <row r="24" spans="1:8" ht="39" customHeight="1">
      <c r="A24" s="268"/>
      <c r="B24" s="287"/>
      <c r="C24" s="230"/>
      <c r="D24" s="73"/>
      <c r="E24" s="289"/>
      <c r="F24" s="226"/>
      <c r="G24" s="227"/>
      <c r="H24" s="228"/>
    </row>
    <row r="25" spans="1:8">
      <c r="A25" s="266" t="s">
        <v>34</v>
      </c>
      <c r="B25" s="266"/>
      <c r="C25" s="27" t="s">
        <v>9</v>
      </c>
      <c r="D25" s="65" t="s">
        <v>10</v>
      </c>
      <c r="E25" s="4" t="s">
        <v>11</v>
      </c>
      <c r="F25" s="161" t="s">
        <v>12</v>
      </c>
      <c r="G25" s="162"/>
      <c r="H25" s="163"/>
    </row>
    <row r="26" spans="1:8">
      <c r="A26" s="267" t="s">
        <v>35</v>
      </c>
      <c r="B26" s="147" t="s">
        <v>36</v>
      </c>
      <c r="C26" s="148" t="s">
        <v>37</v>
      </c>
      <c r="D26" s="88" t="s">
        <v>33</v>
      </c>
      <c r="E26" s="150">
        <f>IF(D27="Met",1,0)</f>
        <v>0</v>
      </c>
      <c r="F26" s="152"/>
      <c r="G26" s="153"/>
      <c r="H26" s="154"/>
    </row>
    <row r="27" spans="1:8" ht="142.35" customHeight="1">
      <c r="A27" s="267"/>
      <c r="B27" s="147"/>
      <c r="C27" s="149"/>
      <c r="D27" s="67"/>
      <c r="E27" s="151"/>
      <c r="F27" s="155"/>
      <c r="G27" s="156"/>
      <c r="H27" s="157"/>
    </row>
    <row r="28" spans="1:8">
      <c r="A28" s="266" t="s">
        <v>38</v>
      </c>
      <c r="B28" s="266"/>
      <c r="C28" s="27" t="s">
        <v>9</v>
      </c>
      <c r="D28" s="74" t="s">
        <v>10</v>
      </c>
      <c r="E28" s="4" t="s">
        <v>11</v>
      </c>
      <c r="F28" s="161" t="s">
        <v>12</v>
      </c>
      <c r="G28" s="162"/>
      <c r="H28" s="163"/>
    </row>
    <row r="29" spans="1:8" ht="14.65" customHeight="1">
      <c r="A29" s="268" t="s">
        <v>39</v>
      </c>
      <c r="B29" s="215" t="s">
        <v>40</v>
      </c>
      <c r="C29" s="219" t="s">
        <v>41</v>
      </c>
      <c r="D29" s="85" t="s">
        <v>33</v>
      </c>
      <c r="E29" s="221">
        <f>IF(D30="Met",1,0)</f>
        <v>0</v>
      </c>
      <c r="F29" s="223"/>
      <c r="G29" s="224"/>
      <c r="H29" s="225"/>
    </row>
    <row r="30" spans="1:8" ht="33.950000000000003" customHeight="1">
      <c r="A30" s="268"/>
      <c r="B30" s="215"/>
      <c r="C30" s="220"/>
      <c r="D30" s="75"/>
      <c r="E30" s="222"/>
      <c r="F30" s="226"/>
      <c r="G30" s="227"/>
      <c r="H30" s="228"/>
    </row>
    <row r="31" spans="1:8">
      <c r="A31" s="267" t="s">
        <v>42</v>
      </c>
      <c r="B31" s="126" t="s">
        <v>43</v>
      </c>
      <c r="C31" s="216" t="s">
        <v>44</v>
      </c>
      <c r="D31" s="88" t="s">
        <v>33</v>
      </c>
      <c r="E31" s="217">
        <f>IF(D32="Met",1,0)</f>
        <v>0</v>
      </c>
      <c r="F31" s="164"/>
      <c r="G31" s="165"/>
      <c r="H31" s="166"/>
    </row>
    <row r="32" spans="1:8" ht="39.950000000000003" customHeight="1">
      <c r="A32" s="267"/>
      <c r="B32" s="126"/>
      <c r="C32" s="149"/>
      <c r="D32" s="67"/>
      <c r="E32" s="218"/>
      <c r="F32" s="122"/>
      <c r="G32" s="123"/>
      <c r="H32" s="124"/>
    </row>
    <row r="33" spans="1:8">
      <c r="A33" s="268" t="s">
        <v>45</v>
      </c>
      <c r="B33" s="185" t="s">
        <v>46</v>
      </c>
      <c r="C33" s="186" t="s">
        <v>47</v>
      </c>
      <c r="D33" s="85" t="s">
        <v>33</v>
      </c>
      <c r="E33" s="145">
        <f>IF(D34="Met",1,0)</f>
        <v>0</v>
      </c>
      <c r="F33" s="210"/>
      <c r="G33" s="210"/>
      <c r="H33" s="211"/>
    </row>
    <row r="34" spans="1:8" ht="60.75" customHeight="1">
      <c r="A34" s="268"/>
      <c r="B34" s="185"/>
      <c r="C34" s="187"/>
      <c r="D34" s="70"/>
      <c r="E34" s="146"/>
      <c r="F34" s="197"/>
      <c r="G34" s="197"/>
      <c r="H34" s="212"/>
    </row>
    <row r="35" spans="1:8">
      <c r="A35" s="267" t="s">
        <v>48</v>
      </c>
      <c r="B35" s="147" t="s">
        <v>49</v>
      </c>
      <c r="C35" s="201" t="s">
        <v>50</v>
      </c>
      <c r="D35" s="86" t="s">
        <v>33</v>
      </c>
      <c r="E35" s="203">
        <f>IF(D36="Met",1,0)</f>
        <v>0</v>
      </c>
      <c r="F35" s="164"/>
      <c r="G35" s="165"/>
      <c r="H35" s="166"/>
    </row>
    <row r="36" spans="1:8" ht="52.5" customHeight="1">
      <c r="A36" s="267"/>
      <c r="B36" s="147"/>
      <c r="C36" s="202"/>
      <c r="D36" s="76"/>
      <c r="E36" s="204"/>
      <c r="F36" s="122"/>
      <c r="G36" s="123"/>
      <c r="H36" s="124"/>
    </row>
    <row r="37" spans="1:8">
      <c r="A37" s="268" t="s">
        <v>51</v>
      </c>
      <c r="B37" s="215" t="s">
        <v>52</v>
      </c>
      <c r="C37" s="143" t="s">
        <v>53</v>
      </c>
      <c r="D37" s="87" t="s">
        <v>33</v>
      </c>
      <c r="E37" s="145">
        <f>IF(D38="Met",1,0)</f>
        <v>0</v>
      </c>
      <c r="F37" s="193"/>
      <c r="G37" s="194"/>
      <c r="H37" s="195"/>
    </row>
    <row r="38" spans="1:8">
      <c r="A38" s="268"/>
      <c r="B38" s="215"/>
      <c r="C38" s="144"/>
      <c r="D38" s="70"/>
      <c r="E38" s="146"/>
      <c r="F38" s="196"/>
      <c r="G38" s="197"/>
      <c r="H38" s="198"/>
    </row>
    <row r="39" spans="1:8">
      <c r="A39" s="266" t="s">
        <v>54</v>
      </c>
      <c r="B39" s="266"/>
      <c r="C39" s="28" t="s">
        <v>9</v>
      </c>
      <c r="D39" s="71" t="s">
        <v>10</v>
      </c>
      <c r="E39" s="14" t="s">
        <v>11</v>
      </c>
      <c r="F39" s="158" t="s">
        <v>12</v>
      </c>
      <c r="G39" s="159"/>
      <c r="H39" s="160"/>
    </row>
    <row r="40" spans="1:8">
      <c r="A40" s="267" t="s">
        <v>55</v>
      </c>
      <c r="B40" s="147" t="s">
        <v>56</v>
      </c>
      <c r="C40" s="213" t="s">
        <v>57</v>
      </c>
      <c r="D40" s="86" t="s">
        <v>33</v>
      </c>
      <c r="E40" s="206">
        <f>IF(D41="Met",1,0)</f>
        <v>0</v>
      </c>
      <c r="F40" s="110"/>
      <c r="G40" s="111"/>
      <c r="H40" s="112"/>
    </row>
    <row r="41" spans="1:8" ht="36" customHeight="1">
      <c r="A41" s="267"/>
      <c r="B41" s="147"/>
      <c r="C41" s="214"/>
      <c r="D41" s="67"/>
      <c r="E41" s="150"/>
      <c r="F41" s="113"/>
      <c r="G41" s="114"/>
      <c r="H41" s="115"/>
    </row>
    <row r="42" spans="1:8" hidden="1">
      <c r="A42" s="32"/>
      <c r="B42" s="209" t="s">
        <v>58</v>
      </c>
      <c r="C42" s="207" t="s">
        <v>59</v>
      </c>
      <c r="D42" s="85" t="s">
        <v>33</v>
      </c>
      <c r="E42" s="234">
        <f>IF(D43="Met",1,0)</f>
        <v>0</v>
      </c>
      <c r="F42" s="106"/>
      <c r="G42" s="106"/>
      <c r="H42" s="107"/>
    </row>
    <row r="43" spans="1:8" hidden="1">
      <c r="A43" s="32"/>
      <c r="B43" s="209"/>
      <c r="C43" s="208"/>
      <c r="D43" s="77"/>
      <c r="E43" s="235"/>
      <c r="F43" s="108"/>
      <c r="G43" s="108"/>
      <c r="H43" s="109"/>
    </row>
    <row r="44" spans="1:8">
      <c r="A44" s="290" t="s">
        <v>60</v>
      </c>
      <c r="B44" s="185" t="s">
        <v>61</v>
      </c>
      <c r="C44" s="186" t="s">
        <v>62</v>
      </c>
      <c r="D44" s="87" t="s">
        <v>33</v>
      </c>
      <c r="E44" s="145">
        <f>IF(D45="Met",1,0)</f>
        <v>0</v>
      </c>
      <c r="F44" s="189"/>
      <c r="G44" s="189"/>
      <c r="H44" s="190"/>
    </row>
    <row r="45" spans="1:8" ht="99.75" customHeight="1">
      <c r="A45" s="290"/>
      <c r="B45" s="185"/>
      <c r="C45" s="187"/>
      <c r="D45" s="70"/>
      <c r="E45" s="188"/>
      <c r="F45" s="191"/>
      <c r="G45" s="191"/>
      <c r="H45" s="192"/>
    </row>
    <row r="46" spans="1:8">
      <c r="A46" s="291" t="s">
        <v>63</v>
      </c>
      <c r="B46" s="291"/>
      <c r="C46" s="13" t="s">
        <v>9</v>
      </c>
      <c r="D46" s="78" t="s">
        <v>10</v>
      </c>
      <c r="E46" s="10" t="s">
        <v>11</v>
      </c>
      <c r="F46" s="182" t="s">
        <v>12</v>
      </c>
      <c r="G46" s="183"/>
      <c r="H46" s="184"/>
    </row>
    <row r="47" spans="1:8">
      <c r="A47" s="267" t="s">
        <v>64</v>
      </c>
      <c r="B47" s="126" t="s">
        <v>65</v>
      </c>
      <c r="C47" s="205" t="s">
        <v>66</v>
      </c>
      <c r="D47" s="86" t="s">
        <v>33</v>
      </c>
      <c r="E47" s="206">
        <f>IF(D48="Met",1,0)</f>
        <v>0</v>
      </c>
      <c r="F47" s="110"/>
      <c r="G47" s="111"/>
      <c r="H47" s="112"/>
    </row>
    <row r="48" spans="1:8" ht="30.95" customHeight="1">
      <c r="A48" s="267"/>
      <c r="B48" s="126"/>
      <c r="C48" s="130"/>
      <c r="D48" s="67"/>
      <c r="E48" s="151"/>
      <c r="F48" s="155"/>
      <c r="G48" s="156"/>
      <c r="H48" s="157"/>
    </row>
    <row r="49" spans="1:8" hidden="1">
      <c r="A49" s="20"/>
      <c r="B49" s="248" t="s">
        <v>58</v>
      </c>
      <c r="C49" s="249" t="s">
        <v>59</v>
      </c>
      <c r="D49" s="85" t="s">
        <v>33</v>
      </c>
      <c r="E49" s="251">
        <v>0</v>
      </c>
      <c r="F49" s="253"/>
      <c r="G49" s="254"/>
      <c r="H49" s="255"/>
    </row>
    <row r="50" spans="1:8" hidden="1">
      <c r="A50" s="20"/>
      <c r="B50" s="248"/>
      <c r="C50" s="250"/>
      <c r="D50" s="79"/>
      <c r="E50" s="252"/>
      <c r="F50" s="256"/>
      <c r="G50" s="257"/>
      <c r="H50" s="258"/>
    </row>
    <row r="51" spans="1:8" ht="17.100000000000001" customHeight="1">
      <c r="A51" s="290" t="s">
        <v>67</v>
      </c>
      <c r="B51" s="185" t="s">
        <v>68</v>
      </c>
      <c r="C51" s="242" t="s">
        <v>69</v>
      </c>
      <c r="D51" s="85" t="s">
        <v>33</v>
      </c>
      <c r="E51" s="244">
        <f>IF(D52="Met",1,0)</f>
        <v>0</v>
      </c>
      <c r="F51" s="246"/>
      <c r="G51" s="194"/>
      <c r="H51" s="195"/>
    </row>
    <row r="52" spans="1:8" ht="63.75" customHeight="1">
      <c r="A52" s="290"/>
      <c r="B52" s="185"/>
      <c r="C52" s="243"/>
      <c r="D52" s="68"/>
      <c r="E52" s="245"/>
      <c r="F52" s="247"/>
      <c r="G52" s="197"/>
      <c r="H52" s="198"/>
    </row>
    <row r="53" spans="1:8">
      <c r="A53" s="267" t="s">
        <v>70</v>
      </c>
      <c r="B53" s="126" t="s">
        <v>71</v>
      </c>
      <c r="C53" s="265" t="s">
        <v>72</v>
      </c>
      <c r="D53" s="86" t="s">
        <v>33</v>
      </c>
      <c r="E53" s="206">
        <f>IF(D54="Met",1,0)</f>
        <v>0</v>
      </c>
      <c r="F53" s="199"/>
      <c r="G53" s="120"/>
      <c r="H53" s="200"/>
    </row>
    <row r="54" spans="1:8">
      <c r="A54" s="267"/>
      <c r="B54" s="126"/>
      <c r="C54" s="265"/>
      <c r="D54" s="76"/>
      <c r="E54" s="150"/>
      <c r="F54" s="199"/>
      <c r="G54" s="120"/>
      <c r="H54" s="200"/>
    </row>
    <row r="55" spans="1:8">
      <c r="A55" s="292" t="s">
        <v>73</v>
      </c>
      <c r="B55" s="292"/>
      <c r="C55" s="29" t="s">
        <v>9</v>
      </c>
      <c r="D55" s="80" t="s">
        <v>10</v>
      </c>
      <c r="E55" s="7" t="s">
        <v>11</v>
      </c>
      <c r="F55" s="137" t="s">
        <v>12</v>
      </c>
      <c r="G55" s="138"/>
      <c r="H55" s="139"/>
    </row>
    <row r="56" spans="1:8">
      <c r="A56" s="290" t="s">
        <v>74</v>
      </c>
      <c r="B56" s="259" t="s">
        <v>75</v>
      </c>
      <c r="C56" s="260" t="s">
        <v>76</v>
      </c>
      <c r="D56" s="85" t="s">
        <v>33</v>
      </c>
      <c r="E56" s="188">
        <f>IF(D57="Met",1,0)</f>
        <v>0</v>
      </c>
      <c r="F56" s="261"/>
      <c r="G56" s="224"/>
      <c r="H56" s="225"/>
    </row>
    <row r="57" spans="1:8" ht="32.1" customHeight="1">
      <c r="A57" s="290"/>
      <c r="B57" s="259"/>
      <c r="C57" s="142"/>
      <c r="D57" s="90"/>
      <c r="E57" s="105"/>
      <c r="F57" s="262"/>
      <c r="G57" s="263"/>
      <c r="H57" s="264"/>
    </row>
    <row r="58" spans="1:8" hidden="1">
      <c r="A58" s="32"/>
      <c r="B58" s="140" t="s">
        <v>58</v>
      </c>
      <c r="C58" s="141" t="s">
        <v>59</v>
      </c>
      <c r="D58" s="85" t="s">
        <v>33</v>
      </c>
      <c r="E58" s="104">
        <f>IF(D59="Met - 20% or above",1,0)</f>
        <v>0</v>
      </c>
      <c r="F58" s="236"/>
      <c r="G58" s="237"/>
      <c r="H58" s="238"/>
    </row>
    <row r="59" spans="1:8" ht="31.15" hidden="1" customHeight="1">
      <c r="A59" s="32"/>
      <c r="B59" s="140"/>
      <c r="C59" s="142"/>
      <c r="D59" s="91"/>
      <c r="E59" s="105"/>
      <c r="F59" s="239"/>
      <c r="G59" s="240"/>
      <c r="H59" s="241"/>
    </row>
    <row r="60" spans="1:8">
      <c r="A60" s="267" t="s">
        <v>77</v>
      </c>
      <c r="B60" s="147" t="s">
        <v>78</v>
      </c>
      <c r="C60" s="205" t="s">
        <v>79</v>
      </c>
      <c r="D60" s="88" t="s">
        <v>33</v>
      </c>
      <c r="E60" s="310">
        <f>IF(D61="Met - 80% or more",1,0)</f>
        <v>0</v>
      </c>
      <c r="F60" s="311"/>
      <c r="G60" s="312"/>
      <c r="H60" s="313"/>
    </row>
    <row r="61" spans="1:8" ht="52.35" customHeight="1">
      <c r="A61" s="267"/>
      <c r="B61" s="147"/>
      <c r="C61" s="130"/>
      <c r="D61" s="92"/>
      <c r="E61" s="151"/>
      <c r="F61" s="286"/>
      <c r="G61" s="123"/>
      <c r="H61" s="314"/>
    </row>
    <row r="62" spans="1:8">
      <c r="A62" s="268" t="s">
        <v>80</v>
      </c>
      <c r="B62" s="185" t="s">
        <v>81</v>
      </c>
      <c r="C62" s="306" t="s">
        <v>79</v>
      </c>
      <c r="D62" s="85" t="s">
        <v>33</v>
      </c>
      <c r="E62" s="308">
        <f>IF(D63="Met",1,0)</f>
        <v>0</v>
      </c>
      <c r="F62" s="246"/>
      <c r="G62" s="194"/>
      <c r="H62" s="195"/>
    </row>
    <row r="63" spans="1:8">
      <c r="A63" s="268"/>
      <c r="B63" s="185"/>
      <c r="C63" s="307"/>
      <c r="D63" s="70"/>
      <c r="E63" s="309"/>
      <c r="F63" s="247"/>
      <c r="G63" s="197"/>
      <c r="H63" s="198"/>
    </row>
    <row r="64" spans="1:8">
      <c r="A64" s="293" t="s">
        <v>82</v>
      </c>
      <c r="B64" s="293"/>
      <c r="C64" s="30" t="s">
        <v>9</v>
      </c>
      <c r="D64" s="81" t="s">
        <v>10</v>
      </c>
      <c r="E64" s="12" t="s">
        <v>11</v>
      </c>
      <c r="F64" s="303" t="s">
        <v>12</v>
      </c>
      <c r="G64" s="304"/>
      <c r="H64" s="305"/>
    </row>
    <row r="65" spans="1:8">
      <c r="A65" s="267" t="s">
        <v>83</v>
      </c>
      <c r="B65" s="126" t="s">
        <v>84</v>
      </c>
      <c r="C65" s="178" t="s">
        <v>85</v>
      </c>
      <c r="D65" s="86" t="s">
        <v>33</v>
      </c>
      <c r="E65" s="180">
        <f>IF(D66="Met",1,0)</f>
        <v>0</v>
      </c>
      <c r="F65" s="110"/>
      <c r="G65" s="111"/>
      <c r="H65" s="112"/>
    </row>
    <row r="66" spans="1:8" ht="31.35" customHeight="1">
      <c r="A66" s="267"/>
      <c r="B66" s="126"/>
      <c r="C66" s="179"/>
      <c r="D66" s="76"/>
      <c r="E66" s="181"/>
      <c r="F66" s="113"/>
      <c r="G66" s="114"/>
      <c r="H66" s="115"/>
    </row>
    <row r="67" spans="1:8">
      <c r="A67" s="268" t="s">
        <v>86</v>
      </c>
      <c r="B67" s="167" t="s">
        <v>78</v>
      </c>
      <c r="C67" s="168" t="s">
        <v>87</v>
      </c>
      <c r="D67" s="87" t="s">
        <v>33</v>
      </c>
      <c r="E67" s="170">
        <f>IF(D68="Met - 80% or more",1,0)</f>
        <v>0</v>
      </c>
      <c r="F67" s="172"/>
      <c r="G67" s="173"/>
      <c r="H67" s="174"/>
    </row>
    <row r="68" spans="1:8" ht="49.7" customHeight="1">
      <c r="A68" s="268"/>
      <c r="B68" s="167"/>
      <c r="C68" s="169"/>
      <c r="D68" s="75"/>
      <c r="E68" s="171"/>
      <c r="F68" s="175"/>
      <c r="G68" s="176"/>
      <c r="H68" s="177"/>
    </row>
    <row r="69" spans="1:8">
      <c r="A69" s="267" t="s">
        <v>88</v>
      </c>
      <c r="B69" s="315" t="s">
        <v>81</v>
      </c>
      <c r="C69" s="316" t="s">
        <v>87</v>
      </c>
      <c r="D69" s="93" t="s">
        <v>33</v>
      </c>
      <c r="E69" s="318">
        <f>IF(D70="Met",1,0)</f>
        <v>0</v>
      </c>
      <c r="F69" s="164"/>
      <c r="G69" s="165"/>
      <c r="H69" s="166"/>
    </row>
    <row r="70" spans="1:8">
      <c r="A70" s="267"/>
      <c r="B70" s="315"/>
      <c r="C70" s="317"/>
      <c r="D70" s="82"/>
      <c r="E70" s="319"/>
      <c r="F70" s="119"/>
      <c r="G70" s="120"/>
      <c r="H70" s="121"/>
    </row>
    <row r="71" spans="1:8" ht="15.75">
      <c r="C71" s="300" t="s">
        <v>89</v>
      </c>
      <c r="D71" s="301"/>
      <c r="E71" s="302"/>
      <c r="F71" s="294">
        <f>SUM(11,E72,E73)</f>
        <v>14</v>
      </c>
      <c r="G71" s="295"/>
      <c r="H71" s="295"/>
    </row>
    <row r="72" spans="1:8" ht="15.75">
      <c r="C72" s="63" t="s">
        <v>90</v>
      </c>
      <c r="D72" s="83" t="s">
        <v>91</v>
      </c>
      <c r="E72" s="64">
        <f>IF(D72="SO",2,3)</f>
        <v>3</v>
      </c>
      <c r="F72" s="295"/>
      <c r="G72" s="295"/>
      <c r="H72" s="295"/>
    </row>
    <row r="73" spans="1:8">
      <c r="C73" s="31" t="s">
        <v>92</v>
      </c>
      <c r="D73" s="51"/>
      <c r="E73" s="32">
        <f>IF(D73="Yes",1,0)</f>
        <v>0</v>
      </c>
      <c r="F73" s="295"/>
      <c r="G73" s="295"/>
      <c r="H73" s="295"/>
    </row>
    <row r="74" spans="1:8" ht="15.75">
      <c r="C74" s="296" t="s">
        <v>93</v>
      </c>
      <c r="D74" s="296"/>
      <c r="E74" s="296"/>
      <c r="F74" s="298">
        <f>SUM(E65:E70,E56:E63,E47:E54,E40:E45,E29:E38,E26,E23,E20,E11:E18)</f>
        <v>0</v>
      </c>
      <c r="G74" s="298"/>
      <c r="H74" s="298"/>
    </row>
    <row r="75" spans="1:8" ht="15.75">
      <c r="C75" s="297" t="s">
        <v>94</v>
      </c>
      <c r="D75" s="297"/>
      <c r="E75" s="297"/>
      <c r="F75" s="299" t="str">
        <f>IF(SUM(E20,E11:E18)=5,"YES-PASS","NO-FAIL")</f>
        <v>NO-FAIL</v>
      </c>
      <c r="G75" s="299"/>
      <c r="H75" s="299"/>
    </row>
  </sheetData>
  <sheetProtection sheet="1" objects="1" scenarios="1"/>
  <mergeCells count="153">
    <mergeCell ref="A60:A61"/>
    <mergeCell ref="A62:A63"/>
    <mergeCell ref="A65:A66"/>
    <mergeCell ref="A67:A68"/>
    <mergeCell ref="A69:A70"/>
    <mergeCell ref="A64:B64"/>
    <mergeCell ref="F71:H73"/>
    <mergeCell ref="C74:E74"/>
    <mergeCell ref="C75:E75"/>
    <mergeCell ref="F74:H74"/>
    <mergeCell ref="F75:H75"/>
    <mergeCell ref="C71:E71"/>
    <mergeCell ref="F64:H64"/>
    <mergeCell ref="F62:H63"/>
    <mergeCell ref="B62:B63"/>
    <mergeCell ref="C62:C63"/>
    <mergeCell ref="E62:E63"/>
    <mergeCell ref="B60:B61"/>
    <mergeCell ref="C60:C61"/>
    <mergeCell ref="E60:E61"/>
    <mergeCell ref="F60:H61"/>
    <mergeCell ref="B69:B70"/>
    <mergeCell ref="C69:C70"/>
    <mergeCell ref="E69:E70"/>
    <mergeCell ref="A40:A41"/>
    <mergeCell ref="A44:A45"/>
    <mergeCell ref="A46:B46"/>
    <mergeCell ref="A55:B55"/>
    <mergeCell ref="A47:A48"/>
    <mergeCell ref="A51:A52"/>
    <mergeCell ref="A53:A54"/>
    <mergeCell ref="A56:A57"/>
    <mergeCell ref="A37:A38"/>
    <mergeCell ref="A39:B39"/>
    <mergeCell ref="A1:H8"/>
    <mergeCell ref="A9:H9"/>
    <mergeCell ref="A10:B10"/>
    <mergeCell ref="A11:A12"/>
    <mergeCell ref="A13:A14"/>
    <mergeCell ref="A15:A16"/>
    <mergeCell ref="A17:A18"/>
    <mergeCell ref="A20:A21"/>
    <mergeCell ref="A23:A24"/>
    <mergeCell ref="A19:B19"/>
    <mergeCell ref="A22:B22"/>
    <mergeCell ref="F13:H14"/>
    <mergeCell ref="B20:B21"/>
    <mergeCell ref="C20:C21"/>
    <mergeCell ref="E20:E21"/>
    <mergeCell ref="F20:H21"/>
    <mergeCell ref="B15:B16"/>
    <mergeCell ref="C15:C16"/>
    <mergeCell ref="E15:E16"/>
    <mergeCell ref="F15:H16"/>
    <mergeCell ref="B23:B24"/>
    <mergeCell ref="B13:B14"/>
    <mergeCell ref="C13:C14"/>
    <mergeCell ref="E23:E24"/>
    <mergeCell ref="F58:H59"/>
    <mergeCell ref="E13:E14"/>
    <mergeCell ref="B51:B52"/>
    <mergeCell ref="C51:C52"/>
    <mergeCell ref="E51:E52"/>
    <mergeCell ref="F51:H52"/>
    <mergeCell ref="B49:B50"/>
    <mergeCell ref="C49:C50"/>
    <mergeCell ref="E49:E50"/>
    <mergeCell ref="F49:H50"/>
    <mergeCell ref="B56:B57"/>
    <mergeCell ref="C56:C57"/>
    <mergeCell ref="E56:E57"/>
    <mergeCell ref="F56:H57"/>
    <mergeCell ref="B53:B54"/>
    <mergeCell ref="C53:C54"/>
    <mergeCell ref="E53:E54"/>
    <mergeCell ref="A25:B25"/>
    <mergeCell ref="A28:B28"/>
    <mergeCell ref="A26:A27"/>
    <mergeCell ref="A29:A30"/>
    <mergeCell ref="A31:A32"/>
    <mergeCell ref="A33:A34"/>
    <mergeCell ref="A35:A36"/>
    <mergeCell ref="F25:H25"/>
    <mergeCell ref="F22:H22"/>
    <mergeCell ref="C42:C43"/>
    <mergeCell ref="B42:B43"/>
    <mergeCell ref="E33:E34"/>
    <mergeCell ref="F33:H34"/>
    <mergeCell ref="B40:B41"/>
    <mergeCell ref="C40:C41"/>
    <mergeCell ref="E40:E41"/>
    <mergeCell ref="B37:B38"/>
    <mergeCell ref="C31:C32"/>
    <mergeCell ref="E31:E32"/>
    <mergeCell ref="F31:H32"/>
    <mergeCell ref="B29:B30"/>
    <mergeCell ref="C29:C30"/>
    <mergeCell ref="E29:E30"/>
    <mergeCell ref="F29:H30"/>
    <mergeCell ref="C23:C24"/>
    <mergeCell ref="F23:H24"/>
    <mergeCell ref="B31:B32"/>
    <mergeCell ref="B33:B34"/>
    <mergeCell ref="C33:C34"/>
    <mergeCell ref="E42:E43"/>
    <mergeCell ref="F46:H46"/>
    <mergeCell ref="B44:B45"/>
    <mergeCell ref="C44:C45"/>
    <mergeCell ref="E44:E45"/>
    <mergeCell ref="F44:H45"/>
    <mergeCell ref="F37:H38"/>
    <mergeCell ref="F53:H54"/>
    <mergeCell ref="B35:B36"/>
    <mergeCell ref="C35:C36"/>
    <mergeCell ref="E35:E36"/>
    <mergeCell ref="F35:H36"/>
    <mergeCell ref="B47:B48"/>
    <mergeCell ref="C47:C48"/>
    <mergeCell ref="E47:E48"/>
    <mergeCell ref="F47:H48"/>
    <mergeCell ref="F69:H70"/>
    <mergeCell ref="B67:B68"/>
    <mergeCell ref="C67:C68"/>
    <mergeCell ref="E67:E68"/>
    <mergeCell ref="F67:H68"/>
    <mergeCell ref="B65:B66"/>
    <mergeCell ref="C65:C66"/>
    <mergeCell ref="E65:E66"/>
    <mergeCell ref="F65:H66"/>
    <mergeCell ref="E58:E59"/>
    <mergeCell ref="F42:H43"/>
    <mergeCell ref="F40:H41"/>
    <mergeCell ref="F19:H19"/>
    <mergeCell ref="F10:H10"/>
    <mergeCell ref="F11:H12"/>
    <mergeCell ref="B11:B12"/>
    <mergeCell ref="F17:H18"/>
    <mergeCell ref="C11:C12"/>
    <mergeCell ref="B17:B18"/>
    <mergeCell ref="C17:C18"/>
    <mergeCell ref="E11:E12"/>
    <mergeCell ref="E17:E18"/>
    <mergeCell ref="F55:H55"/>
    <mergeCell ref="B58:B59"/>
    <mergeCell ref="C58:C59"/>
    <mergeCell ref="C37:C38"/>
    <mergeCell ref="E37:E38"/>
    <mergeCell ref="B26:B27"/>
    <mergeCell ref="C26:C27"/>
    <mergeCell ref="E26:E27"/>
    <mergeCell ref="F26:H27"/>
    <mergeCell ref="F39:H39"/>
    <mergeCell ref="F28:H28"/>
  </mergeCells>
  <dataValidations count="4">
    <dataValidation type="list" allowBlank="1" showInputMessage="1" showErrorMessage="1" sqref="D30" xr:uid="{B37EFEA3-6185-4F56-B49D-84E770A662CF}">
      <formula1>"Met, Unmet, N/A"</formula1>
    </dataValidation>
    <dataValidation type="list" allowBlank="1" showInputMessage="1" showErrorMessage="1" sqref="D57 D70" xr:uid="{5669A3DC-B94E-401B-994A-5AB09005591F}">
      <formula1>"Met, Unmet"</formula1>
    </dataValidation>
    <dataValidation type="list" allowBlank="1" showInputMessage="1" showErrorMessage="1" sqref="D73" xr:uid="{FE1653FA-B91D-4B78-99B0-5F2E54AA3B4F}">
      <formula1>"Yes, No"</formula1>
    </dataValidation>
    <dataValidation type="list" allowBlank="1" showInputMessage="1" showErrorMessage="1" sqref="D72" xr:uid="{81CD86AD-6ACB-4C98-90A0-284004ACF871}">
      <formula1>"SO, ES, RRH, HP"</formula1>
    </dataValidation>
  </dataValidations>
  <pageMargins left="0.7" right="0.7" top="0.75" bottom="0.75" header="0.3" footer="0.3"/>
  <pageSetup orientation="portrait" horizontalDpi="1200" verticalDpi="1200"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C0C93575-CF98-4081-A2F4-80CEF3D2CFD3}">
          <x14:formula1>
            <xm:f>'List Values'!$A$9:$A$10</xm:f>
          </x14:formula1>
          <xm:sqref>D45 D18 D24 D27 D66 D21 D52 D16 D63 D54 D48 D41 D38 D34 D50 D43 D36 D32 D12 D14</xm:sqref>
        </x14:dataValidation>
        <x14:dataValidation type="list" allowBlank="1" showInputMessage="1" showErrorMessage="1" xr:uid="{12441086-7567-4861-A89E-72018F80C09F}">
          <x14:formula1>
            <xm:f>'List Values'!$A$14:$A$16</xm:f>
          </x14:formula1>
          <xm:sqref>D59</xm:sqref>
        </x14:dataValidation>
        <x14:dataValidation type="list" allowBlank="1" showInputMessage="1" showErrorMessage="1" xr:uid="{8F1A083C-7AA0-4941-9237-A08CE05EA888}">
          <x14:formula1>
            <xm:f>'List Values'!$A$17:$A$18</xm:f>
          </x14:formula1>
          <xm:sqref>D68</xm:sqref>
        </x14:dataValidation>
        <x14:dataValidation type="list" allowBlank="1" showInputMessage="1" showErrorMessage="1" xr:uid="{F6DFFBF3-9F98-4B3F-9BBC-D4948510117D}">
          <x14:formula1>
            <xm:f>'List Values'!$A$9:$A$10</xm:f>
          </x14:formula1>
          <xm:sqref>D61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C53F3-EF7A-44C5-BD04-8FE63691F56D}">
  <dimension ref="A1:N21"/>
  <sheetViews>
    <sheetView workbookViewId="0">
      <selection activeCell="D19" sqref="D19"/>
    </sheetView>
  </sheetViews>
  <sheetFormatPr defaultColWidth="9.140625" defaultRowHeight="15"/>
  <cols>
    <col min="2" max="2" width="61.5703125" customWidth="1"/>
    <col min="3" max="3" width="30" style="3" customWidth="1"/>
    <col min="4" max="4" width="17.28515625" style="3" bestFit="1" customWidth="1"/>
    <col min="5" max="5" width="6" style="3" bestFit="1" customWidth="1"/>
    <col min="9" max="9" width="8.140625" customWidth="1"/>
    <col min="10" max="10" width="8.28515625" customWidth="1"/>
  </cols>
  <sheetData>
    <row r="1" spans="1:14">
      <c r="A1" s="323" t="e" vm="1">
        <v>#VALUE!</v>
      </c>
      <c r="B1" s="323"/>
      <c r="C1" s="323"/>
      <c r="D1" s="323"/>
      <c r="E1" s="323"/>
      <c r="F1" s="323"/>
      <c r="G1" s="323"/>
      <c r="H1" s="323"/>
    </row>
    <row r="2" spans="1:14">
      <c r="A2" s="323"/>
      <c r="B2" s="323"/>
      <c r="C2" s="323"/>
      <c r="D2" s="323"/>
      <c r="E2" s="323"/>
      <c r="F2" s="323"/>
      <c r="G2" s="323"/>
      <c r="H2" s="323"/>
    </row>
    <row r="3" spans="1:14">
      <c r="A3" s="323"/>
      <c r="B3" s="323"/>
      <c r="C3" s="323"/>
      <c r="D3" s="323"/>
      <c r="E3" s="323"/>
      <c r="F3" s="323"/>
      <c r="G3" s="323"/>
      <c r="H3" s="323"/>
    </row>
    <row r="4" spans="1:14">
      <c r="A4" s="323"/>
      <c r="B4" s="323"/>
      <c r="C4" s="323"/>
      <c r="D4" s="323"/>
      <c r="E4" s="323"/>
      <c r="F4" s="323"/>
      <c r="G4" s="323"/>
      <c r="H4" s="323"/>
    </row>
    <row r="5" spans="1:14">
      <c r="A5" s="323"/>
      <c r="B5" s="323"/>
      <c r="C5" s="323"/>
      <c r="D5" s="323"/>
      <c r="E5" s="323"/>
      <c r="F5" s="323"/>
      <c r="G5" s="323"/>
      <c r="H5" s="323"/>
    </row>
    <row r="6" spans="1:14">
      <c r="A6" s="323"/>
      <c r="B6" s="323"/>
      <c r="C6" s="323"/>
      <c r="D6" s="323"/>
      <c r="E6" s="323"/>
      <c r="F6" s="323"/>
      <c r="G6" s="323"/>
      <c r="H6" s="323"/>
    </row>
    <row r="7" spans="1:14">
      <c r="A7" s="323"/>
      <c r="B7" s="323"/>
      <c r="C7" s="323"/>
      <c r="D7" s="323"/>
      <c r="E7" s="323"/>
      <c r="F7" s="323"/>
      <c r="G7" s="323"/>
      <c r="H7" s="323"/>
    </row>
    <row r="8" spans="1:14">
      <c r="A8" s="323"/>
      <c r="B8" s="323"/>
      <c r="C8" s="323"/>
      <c r="D8" s="323"/>
      <c r="E8" s="323"/>
      <c r="F8" s="323"/>
      <c r="G8" s="323"/>
      <c r="H8" s="323"/>
    </row>
    <row r="9" spans="1:14" ht="21">
      <c r="A9" s="336" t="s">
        <v>95</v>
      </c>
      <c r="B9" s="336"/>
      <c r="C9" s="336"/>
      <c r="D9" s="336"/>
      <c r="E9" s="336"/>
      <c r="F9" s="336"/>
      <c r="G9" s="336"/>
      <c r="H9" s="336"/>
      <c r="I9" s="1"/>
      <c r="J9" s="1"/>
      <c r="K9" s="1"/>
      <c r="L9" s="1"/>
      <c r="M9" s="1"/>
      <c r="N9" s="1"/>
    </row>
    <row r="10" spans="1:14">
      <c r="A10" s="266" t="s">
        <v>96</v>
      </c>
      <c r="B10" s="266"/>
      <c r="C10" s="18" t="s">
        <v>9</v>
      </c>
      <c r="D10" s="4" t="s">
        <v>10</v>
      </c>
      <c r="E10" s="4" t="s">
        <v>11</v>
      </c>
      <c r="F10" s="118" t="s">
        <v>12</v>
      </c>
      <c r="G10" s="118"/>
      <c r="H10" s="118"/>
    </row>
    <row r="11" spans="1:14" ht="49.7" customHeight="1">
      <c r="A11" s="22">
        <v>1.1000000000000001</v>
      </c>
      <c r="B11" s="34" t="s">
        <v>97</v>
      </c>
      <c r="C11" s="94" t="s">
        <v>98</v>
      </c>
      <c r="D11" s="48"/>
      <c r="E11" s="34">
        <f>IF(D11="Met",1,0)</f>
        <v>0</v>
      </c>
      <c r="F11" s="337"/>
      <c r="G11" s="337"/>
      <c r="H11" s="337"/>
    </row>
    <row r="12" spans="1:14">
      <c r="A12" s="266" t="s">
        <v>38</v>
      </c>
      <c r="B12" s="266"/>
      <c r="C12" s="18" t="s">
        <v>9</v>
      </c>
      <c r="D12" s="4" t="s">
        <v>10</v>
      </c>
      <c r="E12" s="4" t="s">
        <v>11</v>
      </c>
      <c r="F12" s="118" t="s">
        <v>12</v>
      </c>
      <c r="G12" s="118"/>
      <c r="H12" s="118"/>
    </row>
    <row r="13" spans="1:14" ht="45">
      <c r="A13" s="31">
        <v>1.2</v>
      </c>
      <c r="B13" s="17" t="s">
        <v>99</v>
      </c>
      <c r="C13" s="16" t="s">
        <v>41</v>
      </c>
      <c r="D13" s="49"/>
      <c r="E13" s="84">
        <f>IF(D13="Met",1,0)</f>
        <v>0</v>
      </c>
      <c r="F13" s="339"/>
      <c r="G13" s="339"/>
      <c r="H13" s="339"/>
    </row>
    <row r="14" spans="1:14" ht="75">
      <c r="A14" s="22">
        <v>1.3</v>
      </c>
      <c r="B14" s="34" t="s">
        <v>100</v>
      </c>
      <c r="C14" s="24" t="s">
        <v>101</v>
      </c>
      <c r="D14" s="50"/>
      <c r="E14" s="95">
        <f>IF(D14="Met (No Findings)",1,0)</f>
        <v>0</v>
      </c>
      <c r="F14" s="338"/>
      <c r="G14" s="338"/>
      <c r="H14" s="338"/>
    </row>
    <row r="15" spans="1:14" ht="62.25" customHeight="1">
      <c r="A15" s="31">
        <v>1.4</v>
      </c>
      <c r="B15" s="84" t="s">
        <v>102</v>
      </c>
      <c r="C15" s="16" t="s">
        <v>103</v>
      </c>
      <c r="D15" s="49"/>
      <c r="E15" s="84">
        <f>IF(D15="Met",1,0)</f>
        <v>0</v>
      </c>
      <c r="F15" s="339"/>
      <c r="G15" s="339"/>
      <c r="H15" s="339"/>
    </row>
    <row r="16" spans="1:14" ht="54.4" customHeight="1">
      <c r="A16" s="22">
        <v>1.5</v>
      </c>
      <c r="B16" s="19" t="s">
        <v>104</v>
      </c>
      <c r="C16" s="36" t="s">
        <v>105</v>
      </c>
      <c r="D16" s="48"/>
      <c r="E16" s="96">
        <f>IF(D16="Met",1,0)</f>
        <v>0</v>
      </c>
      <c r="F16" s="338"/>
      <c r="G16" s="338"/>
      <c r="H16" s="338"/>
    </row>
    <row r="17" spans="1:8" ht="51.95" customHeight="1">
      <c r="A17" s="31">
        <v>1.6</v>
      </c>
      <c r="B17" s="84" t="s">
        <v>106</v>
      </c>
      <c r="C17" s="97" t="s">
        <v>107</v>
      </c>
      <c r="D17" s="49"/>
      <c r="E17" s="84">
        <f t="shared" ref="E17" si="0">IF(D17="Met",1,0)</f>
        <v>0</v>
      </c>
      <c r="F17" s="339"/>
      <c r="G17" s="339"/>
      <c r="H17" s="339"/>
    </row>
    <row r="18" spans="1:8" ht="15.75">
      <c r="C18" s="325" t="s">
        <v>108</v>
      </c>
      <c r="D18" s="325"/>
      <c r="E18" s="325"/>
      <c r="F18" s="326">
        <f>SUM(4,E19,E20)</f>
        <v>5</v>
      </c>
      <c r="G18" s="327"/>
      <c r="H18" s="328"/>
    </row>
    <row r="19" spans="1:8" ht="31.5">
      <c r="C19" s="35" t="s">
        <v>109</v>
      </c>
      <c r="D19" s="47"/>
      <c r="E19" s="33">
        <f>IF(D19="Yes",0,1)</f>
        <v>1</v>
      </c>
      <c r="F19" s="329"/>
      <c r="G19" s="330"/>
      <c r="H19" s="331"/>
    </row>
    <row r="20" spans="1:8">
      <c r="C20" s="31" t="s">
        <v>110</v>
      </c>
      <c r="D20" s="51"/>
      <c r="E20" s="32">
        <f>IF(D20="Yes",1,0)</f>
        <v>0</v>
      </c>
      <c r="F20" s="332"/>
      <c r="G20" s="333"/>
      <c r="H20" s="334"/>
    </row>
    <row r="21" spans="1:8" ht="15.75">
      <c r="C21" s="296" t="s">
        <v>111</v>
      </c>
      <c r="D21" s="335"/>
      <c r="E21" s="335"/>
      <c r="F21" s="298">
        <f>SUM(E11:E17)</f>
        <v>0</v>
      </c>
      <c r="G21" s="298"/>
      <c r="H21" s="298"/>
    </row>
  </sheetData>
  <sheetProtection sheet="1" objects="1" scenarios="1" selectLockedCells="1"/>
  <mergeCells count="16">
    <mergeCell ref="C18:E18"/>
    <mergeCell ref="F18:H20"/>
    <mergeCell ref="F21:H21"/>
    <mergeCell ref="C21:E21"/>
    <mergeCell ref="A1:H8"/>
    <mergeCell ref="A9:H9"/>
    <mergeCell ref="A10:B10"/>
    <mergeCell ref="A12:B12"/>
    <mergeCell ref="F10:H10"/>
    <mergeCell ref="F11:H11"/>
    <mergeCell ref="F16:H16"/>
    <mergeCell ref="F17:H17"/>
    <mergeCell ref="F12:H12"/>
    <mergeCell ref="F13:H13"/>
    <mergeCell ref="F14:H14"/>
    <mergeCell ref="F15:H15"/>
  </mergeCells>
  <dataValidations count="1">
    <dataValidation type="list" allowBlank="1" showInputMessage="1" showErrorMessage="1" sqref="D19 D20" xr:uid="{B2D9A8E0-5E40-4574-AEC7-6E62746EC2FE}">
      <formula1>"Yes, No"</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AD17CB67-778B-4BF6-89CD-873B654BD87F}">
          <x14:formula1>
            <xm:f>'List Values'!$A$12:$A$13</xm:f>
          </x14:formula1>
          <xm:sqref>D14</xm:sqref>
        </x14:dataValidation>
        <x14:dataValidation type="list" allowBlank="1" showInputMessage="1" showErrorMessage="1" xr:uid="{CFA60062-41AB-4874-B2FF-0AAA59E5C7D3}">
          <x14:formula1>
            <xm:f>'List Values'!$A$9:$A$10</xm:f>
          </x14:formula1>
          <xm:sqref>D11 D13 D15</xm:sqref>
        </x14:dataValidation>
        <x14:dataValidation type="list" allowBlank="1" showInputMessage="1" showErrorMessage="1" xr:uid="{5C667558-67BA-452E-9667-A305495A52F6}">
          <x14:formula1>
            <xm:f>'List Values'!$A$9:$A$11</xm:f>
          </x14:formula1>
          <xm:sqref>D16 D17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B1D0A-1044-4144-A9AC-111B1A8294AB}">
  <dimension ref="A1:N23"/>
  <sheetViews>
    <sheetView workbookViewId="0">
      <selection activeCell="D22" sqref="D22"/>
    </sheetView>
  </sheetViews>
  <sheetFormatPr defaultColWidth="9.140625" defaultRowHeight="15"/>
  <cols>
    <col min="2" max="2" width="61.5703125" customWidth="1"/>
    <col min="3" max="3" width="30" style="3" customWidth="1"/>
    <col min="4" max="4" width="17.28515625" style="3" bestFit="1" customWidth="1"/>
    <col min="5" max="5" width="6" style="3" bestFit="1" customWidth="1"/>
    <col min="9" max="9" width="8.140625" customWidth="1"/>
    <col min="10" max="10" width="8.28515625" customWidth="1"/>
  </cols>
  <sheetData>
    <row r="1" spans="1:14">
      <c r="A1" s="323" t="e" vm="1">
        <v>#VALUE!</v>
      </c>
      <c r="B1" s="323"/>
      <c r="C1" s="323"/>
      <c r="D1" s="323"/>
      <c r="E1" s="323"/>
      <c r="F1" s="323"/>
      <c r="G1" s="323"/>
      <c r="H1" s="323"/>
    </row>
    <row r="2" spans="1:14">
      <c r="A2" s="323"/>
      <c r="B2" s="323"/>
      <c r="C2" s="323"/>
      <c r="D2" s="323"/>
      <c r="E2" s="323"/>
      <c r="F2" s="323"/>
      <c r="G2" s="323"/>
      <c r="H2" s="323"/>
    </row>
    <row r="3" spans="1:14">
      <c r="A3" s="323"/>
      <c r="B3" s="323"/>
      <c r="C3" s="323"/>
      <c r="D3" s="323"/>
      <c r="E3" s="323"/>
      <c r="F3" s="323"/>
      <c r="G3" s="323"/>
      <c r="H3" s="323"/>
    </row>
    <row r="4" spans="1:14">
      <c r="A4" s="323"/>
      <c r="B4" s="323"/>
      <c r="C4" s="323"/>
      <c r="D4" s="323"/>
      <c r="E4" s="323"/>
      <c r="F4" s="323"/>
      <c r="G4" s="323"/>
      <c r="H4" s="323"/>
    </row>
    <row r="5" spans="1:14">
      <c r="A5" s="323"/>
      <c r="B5" s="323"/>
      <c r="C5" s="323"/>
      <c r="D5" s="323"/>
      <c r="E5" s="323"/>
      <c r="F5" s="323"/>
      <c r="G5" s="323"/>
      <c r="H5" s="323"/>
    </row>
    <row r="6" spans="1:14">
      <c r="A6" s="323"/>
      <c r="B6" s="323"/>
      <c r="C6" s="323"/>
      <c r="D6" s="323"/>
      <c r="E6" s="323"/>
      <c r="F6" s="323"/>
      <c r="G6" s="323"/>
      <c r="H6" s="323"/>
    </row>
    <row r="7" spans="1:14">
      <c r="A7" s="323"/>
      <c r="B7" s="323"/>
      <c r="C7" s="323"/>
      <c r="D7" s="323"/>
      <c r="E7" s="323"/>
      <c r="F7" s="323"/>
      <c r="G7" s="323"/>
      <c r="H7" s="323"/>
    </row>
    <row r="8" spans="1:14">
      <c r="A8" s="323"/>
      <c r="B8" s="323"/>
      <c r="C8" s="323"/>
      <c r="D8" s="323"/>
      <c r="E8" s="323"/>
      <c r="F8" s="323"/>
      <c r="G8" s="323"/>
      <c r="H8" s="323"/>
    </row>
    <row r="9" spans="1:14" ht="21">
      <c r="A9" s="340" t="s">
        <v>112</v>
      </c>
      <c r="B9" s="340"/>
      <c r="C9" s="340"/>
      <c r="D9" s="340"/>
      <c r="E9" s="340"/>
      <c r="F9" s="340"/>
      <c r="G9" s="340"/>
      <c r="H9" s="340"/>
      <c r="I9" s="1"/>
      <c r="J9" s="1"/>
      <c r="K9" s="1"/>
      <c r="L9" s="1"/>
      <c r="M9" s="1"/>
      <c r="N9" s="1"/>
    </row>
    <row r="10" spans="1:14">
      <c r="A10" s="341" t="s">
        <v>25</v>
      </c>
      <c r="B10" s="341"/>
      <c r="C10" s="5" t="s">
        <v>9</v>
      </c>
      <c r="D10" s="5" t="s">
        <v>10</v>
      </c>
      <c r="E10" s="5" t="s">
        <v>11</v>
      </c>
      <c r="F10" s="341" t="s">
        <v>12</v>
      </c>
      <c r="G10" s="341"/>
      <c r="H10" s="341"/>
      <c r="I10" s="2"/>
      <c r="J10" s="2"/>
    </row>
    <row r="11" spans="1:14" ht="27.75" customHeight="1">
      <c r="A11" s="268">
        <v>1.1000000000000001</v>
      </c>
      <c r="B11" s="215" t="s">
        <v>113</v>
      </c>
      <c r="C11" s="343" t="s">
        <v>62</v>
      </c>
      <c r="D11" s="344"/>
      <c r="E11" s="215">
        <f>IF(D11="Met",1,0)</f>
        <v>0</v>
      </c>
      <c r="F11" s="339"/>
      <c r="G11" s="339"/>
      <c r="H11" s="339"/>
    </row>
    <row r="12" spans="1:14" ht="27.75" customHeight="1">
      <c r="A12" s="268"/>
      <c r="B12" s="342"/>
      <c r="C12" s="343"/>
      <c r="D12" s="344"/>
      <c r="E12" s="215"/>
      <c r="F12" s="339"/>
      <c r="G12" s="339"/>
      <c r="H12" s="339"/>
    </row>
    <row r="13" spans="1:14">
      <c r="A13" s="345" t="s">
        <v>114</v>
      </c>
      <c r="B13" s="345"/>
      <c r="C13" s="37" t="s">
        <v>9</v>
      </c>
      <c r="D13" s="5" t="s">
        <v>10</v>
      </c>
      <c r="E13" s="5" t="s">
        <v>11</v>
      </c>
      <c r="F13" s="341" t="s">
        <v>12</v>
      </c>
      <c r="G13" s="341"/>
      <c r="H13" s="341"/>
    </row>
    <row r="14" spans="1:14" ht="49.5" customHeight="1">
      <c r="A14" s="22">
        <v>1.2</v>
      </c>
      <c r="B14" s="95" t="s">
        <v>115</v>
      </c>
      <c r="C14" s="98" t="s">
        <v>116</v>
      </c>
      <c r="D14" s="48"/>
      <c r="E14" s="96">
        <f>IF(D14="Met - 40% or above",1,0)</f>
        <v>0</v>
      </c>
      <c r="F14" s="338"/>
      <c r="G14" s="338"/>
      <c r="H14" s="338"/>
    </row>
    <row r="15" spans="1:14" ht="44.25" customHeight="1">
      <c r="A15" s="21">
        <v>1.3</v>
      </c>
      <c r="B15" s="84" t="s">
        <v>117</v>
      </c>
      <c r="C15" s="99" t="s">
        <v>118</v>
      </c>
      <c r="D15" s="62"/>
      <c r="E15" s="89">
        <f>IF(D15="Met - 15% or above",1,0)</f>
        <v>0</v>
      </c>
      <c r="F15" s="339"/>
      <c r="G15" s="339"/>
      <c r="H15" s="339"/>
    </row>
    <row r="16" spans="1:14" ht="52.35" customHeight="1">
      <c r="A16" s="22">
        <v>1.4</v>
      </c>
      <c r="B16" s="34" t="s">
        <v>119</v>
      </c>
      <c r="C16" s="36" t="s">
        <v>118</v>
      </c>
      <c r="D16" s="48"/>
      <c r="E16" s="34">
        <f>IF(D16="Met - 14% or above",1,0)</f>
        <v>0</v>
      </c>
      <c r="F16" s="338"/>
      <c r="G16" s="338"/>
      <c r="H16" s="338"/>
    </row>
    <row r="17" spans="1:8" ht="48" customHeight="1">
      <c r="A17" s="21">
        <v>1.5</v>
      </c>
      <c r="B17" s="17" t="s">
        <v>120</v>
      </c>
      <c r="C17" s="16" t="s">
        <v>121</v>
      </c>
      <c r="D17" s="49"/>
      <c r="E17" s="100">
        <f>IF(D17="Met - 25% or above",1,0)</f>
        <v>0</v>
      </c>
      <c r="F17" s="339"/>
      <c r="G17" s="339"/>
      <c r="H17" s="339"/>
    </row>
    <row r="18" spans="1:8">
      <c r="A18" s="345" t="s">
        <v>122</v>
      </c>
      <c r="B18" s="345"/>
      <c r="C18" s="37" t="s">
        <v>9</v>
      </c>
      <c r="D18" s="5" t="s">
        <v>10</v>
      </c>
      <c r="E18" s="5" t="s">
        <v>11</v>
      </c>
      <c r="F18" s="341" t="s">
        <v>12</v>
      </c>
      <c r="G18" s="341"/>
      <c r="H18" s="341"/>
    </row>
    <row r="19" spans="1:8" ht="63" customHeight="1">
      <c r="A19" s="22">
        <v>1.6</v>
      </c>
      <c r="B19" s="19" t="s">
        <v>123</v>
      </c>
      <c r="C19" s="24" t="s">
        <v>124</v>
      </c>
      <c r="D19" s="48"/>
      <c r="E19" s="34">
        <f>IF(D19="Met",1,0)</f>
        <v>0</v>
      </c>
      <c r="F19" s="346"/>
      <c r="G19" s="346"/>
      <c r="H19" s="346"/>
    </row>
    <row r="20" spans="1:8" ht="82.35" customHeight="1">
      <c r="A20" s="21">
        <v>1.7</v>
      </c>
      <c r="B20" s="17" t="s">
        <v>125</v>
      </c>
      <c r="C20" s="99" t="s">
        <v>57</v>
      </c>
      <c r="D20" s="49"/>
      <c r="E20" s="100">
        <f>IF(D20="Met",1,0)</f>
        <v>0</v>
      </c>
      <c r="F20" s="339"/>
      <c r="G20" s="339"/>
      <c r="H20" s="339"/>
    </row>
    <row r="21" spans="1:8" ht="15.75">
      <c r="C21" s="325" t="s">
        <v>108</v>
      </c>
      <c r="D21" s="325"/>
      <c r="E21" s="325"/>
      <c r="F21" s="326">
        <f>SUM(3,E22)</f>
        <v>3</v>
      </c>
      <c r="G21" s="327"/>
      <c r="H21" s="328"/>
    </row>
    <row r="22" spans="1:8" ht="31.5">
      <c r="C22" s="39" t="s">
        <v>126</v>
      </c>
      <c r="D22" s="53"/>
      <c r="E22" s="38">
        <f>IF(D22="Yes",4,0)</f>
        <v>0</v>
      </c>
      <c r="F22" s="332"/>
      <c r="G22" s="333"/>
      <c r="H22" s="334"/>
    </row>
    <row r="23" spans="1:8" ht="15.75">
      <c r="C23" s="296" t="s">
        <v>111</v>
      </c>
      <c r="D23" s="296"/>
      <c r="E23" s="296"/>
      <c r="F23" s="298">
        <f>SUM(E11:E20)</f>
        <v>0</v>
      </c>
      <c r="G23" s="298"/>
      <c r="H23" s="298"/>
    </row>
  </sheetData>
  <sheetProtection sheet="1" objects="1" scenarios="1" selectLockedCells="1"/>
  <mergeCells count="24">
    <mergeCell ref="F23:H23"/>
    <mergeCell ref="F21:H22"/>
    <mergeCell ref="A13:B13"/>
    <mergeCell ref="A18:B18"/>
    <mergeCell ref="A11:A12"/>
    <mergeCell ref="C21:E21"/>
    <mergeCell ref="C23:E23"/>
    <mergeCell ref="F13:H13"/>
    <mergeCell ref="F19:H19"/>
    <mergeCell ref="F20:H20"/>
    <mergeCell ref="F14:H14"/>
    <mergeCell ref="F15:H15"/>
    <mergeCell ref="F16:H16"/>
    <mergeCell ref="F17:H17"/>
    <mergeCell ref="F18:H18"/>
    <mergeCell ref="A1:H8"/>
    <mergeCell ref="A9:H9"/>
    <mergeCell ref="A10:B10"/>
    <mergeCell ref="F10:H10"/>
    <mergeCell ref="B11:B12"/>
    <mergeCell ref="C11:C12"/>
    <mergeCell ref="E11:E12"/>
    <mergeCell ref="F11:H12"/>
    <mergeCell ref="D11:D12"/>
  </mergeCells>
  <dataValidations count="1">
    <dataValidation type="list" allowBlank="1" showInputMessage="1" showErrorMessage="1" sqref="D22" xr:uid="{B2BCDBCE-57F8-435C-B0C4-73AA1BA59F61}">
      <formula1>"Yes, No"</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r:uid="{010F699B-BD9C-45AA-BD89-743480270551}">
          <x14:formula1>
            <xm:f>'List Values'!$A$14:$A$15</xm:f>
          </x14:formula1>
          <xm:sqref>D15</xm:sqref>
        </x14:dataValidation>
        <x14:dataValidation type="list" allowBlank="1" showInputMessage="1" showErrorMessage="1" xr:uid="{A812CE7F-F026-42A4-8F98-13CE6BF800DA}">
          <x14:formula1>
            <xm:f>'List Values'!$A$9:$A$10</xm:f>
          </x14:formula1>
          <xm:sqref>D11:D12 D19:D20</xm:sqref>
        </x14:dataValidation>
        <x14:dataValidation type="list" allowBlank="1" showInputMessage="1" showErrorMessage="1" xr:uid="{0AEFF02D-6ACD-4940-9660-827C54DCC82D}">
          <x14:formula1>
            <xm:f>'List Values'!$A$32:$A$33</xm:f>
          </x14:formula1>
          <xm:sqref>D17</xm:sqref>
        </x14:dataValidation>
        <x14:dataValidation type="list" allowBlank="1" showInputMessage="1" showErrorMessage="1" xr:uid="{23DB5DAB-18F3-4336-8467-BEDE2EBAE610}">
          <x14:formula1>
            <xm:f>'List Values'!$A$21:$A$22</xm:f>
          </x14:formula1>
          <xm:sqref>D14</xm:sqref>
        </x14:dataValidation>
        <x14:dataValidation type="list" allowBlank="1" showInputMessage="1" showErrorMessage="1" xr:uid="{3BBD6B72-C290-4460-9EE3-9DB0E2BED0B4}">
          <x14:formula1>
            <xm:f>'List Values'!$A$47:$A$48</xm:f>
          </x14:formula1>
          <xm:sqref>D16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25ED9-4E14-4BF9-B12E-6F9ECDD385E1}">
  <dimension ref="A1:N23"/>
  <sheetViews>
    <sheetView topLeftCell="A4" workbookViewId="0">
      <selection activeCell="D22" sqref="D22"/>
    </sheetView>
  </sheetViews>
  <sheetFormatPr defaultColWidth="9.140625" defaultRowHeight="15"/>
  <cols>
    <col min="2" max="2" width="61.5703125" customWidth="1"/>
    <col min="3" max="3" width="30" style="3" customWidth="1"/>
    <col min="4" max="4" width="17.28515625" style="3" bestFit="1" customWidth="1"/>
    <col min="5" max="5" width="6" style="3" bestFit="1" customWidth="1"/>
    <col min="9" max="9" width="8.140625" customWidth="1"/>
    <col min="10" max="10" width="8.28515625" customWidth="1"/>
  </cols>
  <sheetData>
    <row r="1" spans="1:14">
      <c r="A1" s="323" t="e" vm="1">
        <v>#VALUE!</v>
      </c>
      <c r="B1" s="323"/>
      <c r="C1" s="323"/>
      <c r="D1" s="323"/>
      <c r="E1" s="323"/>
      <c r="F1" s="323"/>
      <c r="G1" s="323"/>
      <c r="H1" s="323"/>
    </row>
    <row r="2" spans="1:14">
      <c r="A2" s="323"/>
      <c r="B2" s="323"/>
      <c r="C2" s="323"/>
      <c r="D2" s="323"/>
      <c r="E2" s="323"/>
      <c r="F2" s="323"/>
      <c r="G2" s="323"/>
      <c r="H2" s="323"/>
    </row>
    <row r="3" spans="1:14">
      <c r="A3" s="323"/>
      <c r="B3" s="323"/>
      <c r="C3" s="323"/>
      <c r="D3" s="323"/>
      <c r="E3" s="323"/>
      <c r="F3" s="323"/>
      <c r="G3" s="323"/>
      <c r="H3" s="323"/>
    </row>
    <row r="4" spans="1:14">
      <c r="A4" s="323"/>
      <c r="B4" s="323"/>
      <c r="C4" s="323"/>
      <c r="D4" s="323"/>
      <c r="E4" s="323"/>
      <c r="F4" s="323"/>
      <c r="G4" s="323"/>
      <c r="H4" s="323"/>
    </row>
    <row r="5" spans="1:14">
      <c r="A5" s="323"/>
      <c r="B5" s="323"/>
      <c r="C5" s="323"/>
      <c r="D5" s="323"/>
      <c r="E5" s="323"/>
      <c r="F5" s="323"/>
      <c r="G5" s="323"/>
      <c r="H5" s="323"/>
    </row>
    <row r="6" spans="1:14">
      <c r="A6" s="323"/>
      <c r="B6" s="323"/>
      <c r="C6" s="323"/>
      <c r="D6" s="323"/>
      <c r="E6" s="323"/>
      <c r="F6" s="323"/>
      <c r="G6" s="323"/>
      <c r="H6" s="323"/>
    </row>
    <row r="7" spans="1:14">
      <c r="A7" s="323"/>
      <c r="B7" s="323"/>
      <c r="C7" s="323"/>
      <c r="D7" s="323"/>
      <c r="E7" s="323"/>
      <c r="F7" s="323"/>
      <c r="G7" s="323"/>
      <c r="H7" s="323"/>
    </row>
    <row r="8" spans="1:14">
      <c r="A8" s="323"/>
      <c r="B8" s="323"/>
      <c r="C8" s="323"/>
      <c r="D8" s="323"/>
      <c r="E8" s="323"/>
      <c r="F8" s="323"/>
      <c r="G8" s="323"/>
      <c r="H8" s="323"/>
    </row>
    <row r="9" spans="1:14" ht="21">
      <c r="A9" s="349" t="s">
        <v>127</v>
      </c>
      <c r="B9" s="349"/>
      <c r="C9" s="349"/>
      <c r="D9" s="349"/>
      <c r="E9" s="349"/>
      <c r="F9" s="349"/>
      <c r="G9" s="349"/>
      <c r="H9" s="349"/>
      <c r="I9" s="1"/>
      <c r="J9" s="1"/>
      <c r="K9" s="1"/>
      <c r="L9" s="1"/>
      <c r="M9" s="1"/>
      <c r="N9" s="1"/>
    </row>
    <row r="10" spans="1:14">
      <c r="A10" s="347" t="s">
        <v>25</v>
      </c>
      <c r="B10" s="347"/>
      <c r="C10" s="6" t="s">
        <v>9</v>
      </c>
      <c r="D10" s="6" t="s">
        <v>10</v>
      </c>
      <c r="E10" s="6" t="s">
        <v>11</v>
      </c>
      <c r="F10" s="347" t="s">
        <v>12</v>
      </c>
      <c r="G10" s="347"/>
      <c r="H10" s="347"/>
      <c r="I10" s="2"/>
      <c r="J10" s="2"/>
    </row>
    <row r="11" spans="1:14" ht="15" customHeight="1">
      <c r="A11" s="268">
        <v>1.1000000000000001</v>
      </c>
      <c r="B11" s="215" t="s">
        <v>113</v>
      </c>
      <c r="C11" s="343" t="s">
        <v>62</v>
      </c>
      <c r="D11" s="344"/>
      <c r="E11" s="215">
        <f>IF(D11="Met",1,0)</f>
        <v>0</v>
      </c>
      <c r="F11" s="339"/>
      <c r="G11" s="339"/>
      <c r="H11" s="339"/>
    </row>
    <row r="12" spans="1:14" ht="31.9" customHeight="1">
      <c r="A12" s="268"/>
      <c r="B12" s="342"/>
      <c r="C12" s="343"/>
      <c r="D12" s="344"/>
      <c r="E12" s="215"/>
      <c r="F12" s="339"/>
      <c r="G12" s="339"/>
      <c r="H12" s="339"/>
    </row>
    <row r="13" spans="1:14">
      <c r="A13" s="347" t="s">
        <v>114</v>
      </c>
      <c r="B13" s="347"/>
      <c r="C13" s="40" t="s">
        <v>9</v>
      </c>
      <c r="D13" s="6" t="s">
        <v>10</v>
      </c>
      <c r="E13" s="6" t="s">
        <v>11</v>
      </c>
      <c r="F13" s="347" t="s">
        <v>12</v>
      </c>
      <c r="G13" s="347"/>
      <c r="H13" s="347"/>
    </row>
    <row r="14" spans="1:14" ht="45">
      <c r="A14" s="22">
        <v>1.2</v>
      </c>
      <c r="B14" s="95" t="s">
        <v>128</v>
      </c>
      <c r="C14" s="98" t="s">
        <v>116</v>
      </c>
      <c r="D14" s="48"/>
      <c r="E14" s="96">
        <f>IF(D14="Met - 50% or above",1,0)</f>
        <v>0</v>
      </c>
      <c r="F14" s="338"/>
      <c r="G14" s="338"/>
      <c r="H14" s="338"/>
    </row>
    <row r="15" spans="1:14" ht="20.100000000000001" customHeight="1">
      <c r="A15" s="31">
        <v>1.3</v>
      </c>
      <c r="B15" s="101" t="s">
        <v>129</v>
      </c>
      <c r="C15" s="16" t="s">
        <v>130</v>
      </c>
      <c r="D15" s="49"/>
      <c r="E15" s="84">
        <f>IF(D15="Met - 5% or above",1,0)</f>
        <v>0</v>
      </c>
      <c r="F15" s="339"/>
      <c r="G15" s="339"/>
      <c r="H15" s="339"/>
    </row>
    <row r="16" spans="1:14" ht="52.35" customHeight="1">
      <c r="A16" s="22">
        <v>1.4</v>
      </c>
      <c r="B16" s="34" t="s">
        <v>131</v>
      </c>
      <c r="C16" s="36" t="s">
        <v>118</v>
      </c>
      <c r="D16" s="48"/>
      <c r="E16" s="34">
        <f>IF(D16="Met - 35% or above",1,0)</f>
        <v>0</v>
      </c>
      <c r="F16" s="338"/>
      <c r="G16" s="338"/>
      <c r="H16" s="338"/>
    </row>
    <row r="17" spans="1:8" ht="48" customHeight="1">
      <c r="A17" s="31">
        <v>1.5</v>
      </c>
      <c r="B17" s="17" t="s">
        <v>132</v>
      </c>
      <c r="C17" s="16" t="s">
        <v>121</v>
      </c>
      <c r="D17" s="49"/>
      <c r="E17" s="100">
        <f>IF(D17="Met - 20% or above",1,0)</f>
        <v>0</v>
      </c>
      <c r="F17" s="339"/>
      <c r="G17" s="339"/>
      <c r="H17" s="339"/>
    </row>
    <row r="18" spans="1:8">
      <c r="A18" s="347" t="s">
        <v>122</v>
      </c>
      <c r="B18" s="347"/>
      <c r="C18" s="40" t="s">
        <v>9</v>
      </c>
      <c r="D18" s="6" t="s">
        <v>10</v>
      </c>
      <c r="E18" s="6" t="s">
        <v>11</v>
      </c>
      <c r="F18" s="347" t="s">
        <v>12</v>
      </c>
      <c r="G18" s="347"/>
      <c r="H18" s="347"/>
    </row>
    <row r="19" spans="1:8" ht="30">
      <c r="A19" s="22">
        <v>1.6</v>
      </c>
      <c r="B19" s="19" t="s">
        <v>133</v>
      </c>
      <c r="C19" s="24" t="s">
        <v>69</v>
      </c>
      <c r="D19" s="48"/>
      <c r="E19" s="34">
        <f>IF(D19="Met",1,0)</f>
        <v>0</v>
      </c>
      <c r="F19" s="346"/>
      <c r="G19" s="346"/>
      <c r="H19" s="346"/>
    </row>
    <row r="20" spans="1:8" ht="57" customHeight="1">
      <c r="A20" s="31">
        <v>1.7</v>
      </c>
      <c r="B20" s="17" t="s">
        <v>134</v>
      </c>
      <c r="C20" s="99" t="s">
        <v>135</v>
      </c>
      <c r="D20" s="49"/>
      <c r="E20" s="100">
        <f>IF(D20="Met",1,0)</f>
        <v>0</v>
      </c>
      <c r="F20" s="339"/>
      <c r="G20" s="339"/>
      <c r="H20" s="339"/>
    </row>
    <row r="21" spans="1:8" ht="15.75">
      <c r="C21" s="348" t="s">
        <v>108</v>
      </c>
      <c r="D21" s="348"/>
      <c r="E21" s="348"/>
      <c r="F21" s="329">
        <f>SUM(3,E22)</f>
        <v>3</v>
      </c>
      <c r="G21" s="330"/>
      <c r="H21" s="331"/>
    </row>
    <row r="22" spans="1:8" ht="31.5">
      <c r="C22" s="39" t="s">
        <v>126</v>
      </c>
      <c r="D22" s="54" t="s">
        <v>136</v>
      </c>
      <c r="E22" s="38" cm="1">
        <f t="array" ref="E22">_xlfn.IFS(D22="Yes-General Project",4,D22="Yes-DV Project",2,D22="No",0)</f>
        <v>0</v>
      </c>
      <c r="F22" s="332"/>
      <c r="G22" s="333"/>
      <c r="H22" s="334"/>
    </row>
    <row r="23" spans="1:8" ht="15.75">
      <c r="C23" s="296" t="s">
        <v>111</v>
      </c>
      <c r="D23" s="296"/>
      <c r="E23" s="296"/>
      <c r="F23" s="298">
        <f>SUM(E11:E20)</f>
        <v>0</v>
      </c>
      <c r="G23" s="298"/>
      <c r="H23" s="298"/>
    </row>
  </sheetData>
  <sheetProtection sheet="1" selectLockedCells="1"/>
  <mergeCells count="24">
    <mergeCell ref="A1:H8"/>
    <mergeCell ref="C21:E21"/>
    <mergeCell ref="F21:H22"/>
    <mergeCell ref="C23:E23"/>
    <mergeCell ref="F23:H23"/>
    <mergeCell ref="A9:H9"/>
    <mergeCell ref="A10:B10"/>
    <mergeCell ref="A13:B13"/>
    <mergeCell ref="A18:B18"/>
    <mergeCell ref="A11:A12"/>
    <mergeCell ref="F19:H19"/>
    <mergeCell ref="F20:H20"/>
    <mergeCell ref="F10:H10"/>
    <mergeCell ref="F18:H18"/>
    <mergeCell ref="B11:B12"/>
    <mergeCell ref="C11:C12"/>
    <mergeCell ref="F15:H15"/>
    <mergeCell ref="F16:H16"/>
    <mergeCell ref="F17:H17"/>
    <mergeCell ref="D11:D12"/>
    <mergeCell ref="E11:E12"/>
    <mergeCell ref="F11:H12"/>
    <mergeCell ref="F13:H13"/>
    <mergeCell ref="F14:H14"/>
  </mergeCells>
  <dataValidations count="1">
    <dataValidation type="list" allowBlank="1" showInputMessage="1" showErrorMessage="1" sqref="D22" xr:uid="{8FB7D4F2-4F07-49DE-B66A-542A0B9181D2}">
      <formula1>"Yes-General Project, Yes-DV Project, No"</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r:uid="{C593F2F0-3864-4DC0-9733-D6D31C4B78F4}">
          <x14:formula1>
            <xm:f>'List Values'!$A$9:$A$10</xm:f>
          </x14:formula1>
          <xm:sqref>D11:D12 D19:D20</xm:sqref>
        </x14:dataValidation>
        <x14:dataValidation type="list" allowBlank="1" showInputMessage="1" showErrorMessage="1" xr:uid="{A0B866DB-2D32-4805-96CB-57CD050177EC}">
          <x14:formula1>
            <xm:f>'List Values'!$A$57:$A$59</xm:f>
          </x14:formula1>
          <xm:sqref>D14</xm:sqref>
        </x14:dataValidation>
        <x14:dataValidation type="list" allowBlank="1" showInputMessage="1" showErrorMessage="1" xr:uid="{BC2D9B90-276A-4A0D-BFEC-9F9FF939D11C}">
          <x14:formula1>
            <xm:f>'List Values'!$A$49:$A$50</xm:f>
          </x14:formula1>
          <xm:sqref>D15</xm:sqref>
        </x14:dataValidation>
        <x14:dataValidation type="list" allowBlank="1" showInputMessage="1" showErrorMessage="1" xr:uid="{3D223875-49C0-4C3A-85C8-3B5CF003671F}">
          <x14:formula1>
            <xm:f>'List Values'!$A$30:$A$31</xm:f>
          </x14:formula1>
          <xm:sqref>D16</xm:sqref>
        </x14:dataValidation>
        <x14:dataValidation type="list" allowBlank="1" showInputMessage="1" showErrorMessage="1" xr:uid="{18A30094-6BB2-4271-B9B5-3EB1CCF2CAD9}">
          <x14:formula1>
            <xm:f>'List Values'!$A$51:$A$52</xm:f>
          </x14:formula1>
          <xm:sqref>D17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A9478-8550-434C-B561-F39ADD05614A}">
  <dimension ref="A1:N24"/>
  <sheetViews>
    <sheetView topLeftCell="A6" workbookViewId="0">
      <selection activeCell="D15" sqref="D15"/>
    </sheetView>
  </sheetViews>
  <sheetFormatPr defaultColWidth="9.140625" defaultRowHeight="15"/>
  <cols>
    <col min="2" max="2" width="61.5703125" customWidth="1"/>
    <col min="3" max="3" width="30" style="3" customWidth="1"/>
    <col min="4" max="4" width="17.28515625" style="3" bestFit="1" customWidth="1"/>
    <col min="5" max="5" width="6" style="3" bestFit="1" customWidth="1"/>
    <col min="9" max="9" width="8.140625" customWidth="1"/>
    <col min="10" max="10" width="8.28515625" customWidth="1"/>
  </cols>
  <sheetData>
    <row r="1" spans="1:14">
      <c r="A1" s="323" t="e" vm="1">
        <v>#VALUE!</v>
      </c>
      <c r="B1" s="323"/>
      <c r="C1" s="323"/>
      <c r="D1" s="323"/>
      <c r="E1" s="323"/>
      <c r="F1" s="323"/>
      <c r="G1" s="323"/>
      <c r="H1" s="323"/>
    </row>
    <row r="2" spans="1:14">
      <c r="A2" s="323"/>
      <c r="B2" s="323"/>
      <c r="C2" s="323"/>
      <c r="D2" s="323"/>
      <c r="E2" s="323"/>
      <c r="F2" s="323"/>
      <c r="G2" s="323"/>
      <c r="H2" s="323"/>
    </row>
    <row r="3" spans="1:14">
      <c r="A3" s="323"/>
      <c r="B3" s="323"/>
      <c r="C3" s="323"/>
      <c r="D3" s="323"/>
      <c r="E3" s="323"/>
      <c r="F3" s="323"/>
      <c r="G3" s="323"/>
      <c r="H3" s="323"/>
    </row>
    <row r="4" spans="1:14">
      <c r="A4" s="323"/>
      <c r="B4" s="323"/>
      <c r="C4" s="323"/>
      <c r="D4" s="323"/>
      <c r="E4" s="323"/>
      <c r="F4" s="323"/>
      <c r="G4" s="323"/>
      <c r="H4" s="323"/>
    </row>
    <row r="5" spans="1:14">
      <c r="A5" s="323"/>
      <c r="B5" s="323"/>
      <c r="C5" s="323"/>
      <c r="D5" s="323"/>
      <c r="E5" s="323"/>
      <c r="F5" s="323"/>
      <c r="G5" s="323"/>
      <c r="H5" s="323"/>
    </row>
    <row r="6" spans="1:14">
      <c r="A6" s="323"/>
      <c r="B6" s="323"/>
      <c r="C6" s="323"/>
      <c r="D6" s="323"/>
      <c r="E6" s="323"/>
      <c r="F6" s="323"/>
      <c r="G6" s="323"/>
      <c r="H6" s="323"/>
    </row>
    <row r="7" spans="1:14">
      <c r="A7" s="323"/>
      <c r="B7" s="323"/>
      <c r="C7" s="323"/>
      <c r="D7" s="323"/>
      <c r="E7" s="323"/>
      <c r="F7" s="323"/>
      <c r="G7" s="323"/>
      <c r="H7" s="323"/>
    </row>
    <row r="8" spans="1:14">
      <c r="A8" s="323"/>
      <c r="B8" s="323"/>
      <c r="C8" s="323"/>
      <c r="D8" s="323"/>
      <c r="E8" s="323"/>
      <c r="F8" s="323"/>
      <c r="G8" s="323"/>
      <c r="H8" s="323"/>
    </row>
    <row r="9" spans="1:14" ht="21">
      <c r="A9" s="352" t="s">
        <v>137</v>
      </c>
      <c r="B9" s="352"/>
      <c r="C9" s="352"/>
      <c r="D9" s="352"/>
      <c r="E9" s="352"/>
      <c r="F9" s="352"/>
      <c r="G9" s="352"/>
      <c r="H9" s="352"/>
      <c r="I9" s="1"/>
      <c r="J9" s="1"/>
      <c r="K9" s="1"/>
      <c r="L9" s="1"/>
      <c r="M9" s="1"/>
      <c r="N9" s="1"/>
    </row>
    <row r="10" spans="1:14">
      <c r="A10" s="350" t="s">
        <v>25</v>
      </c>
      <c r="B10" s="350"/>
      <c r="C10" s="7" t="s">
        <v>9</v>
      </c>
      <c r="D10" s="7" t="s">
        <v>10</v>
      </c>
      <c r="E10" s="7" t="s">
        <v>11</v>
      </c>
      <c r="F10" s="350" t="s">
        <v>12</v>
      </c>
      <c r="G10" s="350"/>
      <c r="H10" s="350"/>
      <c r="I10" s="2"/>
      <c r="J10" s="2"/>
    </row>
    <row r="11" spans="1:14" ht="51" customHeight="1">
      <c r="A11" s="31">
        <v>1.1000000000000001</v>
      </c>
      <c r="B11" s="84" t="s">
        <v>113</v>
      </c>
      <c r="C11" s="97" t="s">
        <v>79</v>
      </c>
      <c r="D11" s="52"/>
      <c r="E11" s="84">
        <f>IF(D11="Met",1,0)</f>
        <v>0</v>
      </c>
      <c r="F11" s="353"/>
      <c r="G11" s="354"/>
      <c r="H11" s="355"/>
    </row>
    <row r="12" spans="1:14">
      <c r="A12" s="350" t="s">
        <v>138</v>
      </c>
      <c r="B12" s="350"/>
      <c r="C12" s="23" t="s">
        <v>9</v>
      </c>
      <c r="D12" s="7" t="s">
        <v>10</v>
      </c>
      <c r="E12" s="7" t="s">
        <v>11</v>
      </c>
      <c r="F12" s="350" t="s">
        <v>12</v>
      </c>
      <c r="G12" s="350"/>
      <c r="H12" s="350"/>
    </row>
    <row r="13" spans="1:14" ht="39" customHeight="1">
      <c r="A13" s="22">
        <v>1.2</v>
      </c>
      <c r="B13" s="95" t="s">
        <v>139</v>
      </c>
      <c r="C13" s="98" t="s">
        <v>116</v>
      </c>
      <c r="D13" s="48"/>
      <c r="E13" s="96">
        <f>IF(D13="Met - 45% or above",1,0)</f>
        <v>0</v>
      </c>
      <c r="F13" s="338"/>
      <c r="G13" s="338"/>
      <c r="H13" s="338"/>
    </row>
    <row r="14" spans="1:14" s="3" customFormat="1" ht="24.75" customHeight="1">
      <c r="A14" s="31">
        <v>1.3</v>
      </c>
      <c r="B14" s="89" t="s">
        <v>140</v>
      </c>
      <c r="C14" s="16" t="s">
        <v>130</v>
      </c>
      <c r="D14" s="49"/>
      <c r="E14" s="84">
        <f>IF(D14="Met - 20% or above",1,0)</f>
        <v>0</v>
      </c>
      <c r="F14" s="351"/>
      <c r="G14" s="351"/>
      <c r="H14" s="351"/>
    </row>
    <row r="15" spans="1:14" s="3" customFormat="1" ht="24.75" customHeight="1">
      <c r="A15" s="22">
        <v>1.4</v>
      </c>
      <c r="B15" s="34" t="s">
        <v>141</v>
      </c>
      <c r="C15" s="36" t="s">
        <v>118</v>
      </c>
      <c r="D15" s="48"/>
      <c r="E15" s="34">
        <f>IF(D15="Met - 80% or above",1,0)</f>
        <v>0</v>
      </c>
      <c r="F15" s="346"/>
      <c r="G15" s="346"/>
      <c r="H15" s="346"/>
    </row>
    <row r="16" spans="1:14" ht="47.25" customHeight="1">
      <c r="A16" s="31">
        <v>1.5</v>
      </c>
      <c r="B16" s="84" t="s">
        <v>142</v>
      </c>
      <c r="C16" s="16" t="s">
        <v>143</v>
      </c>
      <c r="D16" s="49"/>
      <c r="E16" s="84">
        <f>IF(D16="Met - 12% or less",1,0)</f>
        <v>0</v>
      </c>
      <c r="F16" s="339"/>
      <c r="G16" s="339"/>
      <c r="H16" s="339"/>
    </row>
    <row r="17" spans="1:8">
      <c r="A17" s="350" t="s">
        <v>122</v>
      </c>
      <c r="B17" s="350"/>
      <c r="C17" s="23" t="s">
        <v>9</v>
      </c>
      <c r="D17" s="7" t="s">
        <v>10</v>
      </c>
      <c r="E17" s="7" t="s">
        <v>11</v>
      </c>
      <c r="F17" s="350" t="s">
        <v>12</v>
      </c>
      <c r="G17" s="350"/>
      <c r="H17" s="350"/>
    </row>
    <row r="18" spans="1:8" ht="51.95" customHeight="1">
      <c r="A18" s="22">
        <v>1.6</v>
      </c>
      <c r="B18" s="95" t="s">
        <v>133</v>
      </c>
      <c r="C18" s="24" t="s">
        <v>144</v>
      </c>
      <c r="D18" s="48"/>
      <c r="E18" s="96">
        <f>IF(D18="Met",1,0)</f>
        <v>0</v>
      </c>
      <c r="F18" s="338"/>
      <c r="G18" s="338"/>
      <c r="H18" s="338"/>
    </row>
    <row r="19" spans="1:8" ht="38.65" customHeight="1">
      <c r="A19" s="31">
        <v>1.7</v>
      </c>
      <c r="B19" s="102" t="s">
        <v>145</v>
      </c>
      <c r="C19" s="99" t="s">
        <v>79</v>
      </c>
      <c r="D19" s="49"/>
      <c r="E19" s="84">
        <f>IF(D19="Met",1,0)</f>
        <v>0</v>
      </c>
      <c r="F19" s="351"/>
      <c r="G19" s="351"/>
      <c r="H19" s="351"/>
    </row>
    <row r="20" spans="1:8" ht="47.1" customHeight="1">
      <c r="A20" s="22">
        <v>1.8</v>
      </c>
      <c r="B20" s="19" t="s">
        <v>146</v>
      </c>
      <c r="C20" s="24" t="s">
        <v>76</v>
      </c>
      <c r="D20" s="48"/>
      <c r="E20" s="96">
        <f>IF(D20="Met",1,0)</f>
        <v>0</v>
      </c>
      <c r="F20" s="338"/>
      <c r="G20" s="338"/>
      <c r="H20" s="338"/>
    </row>
    <row r="21" spans="1:8" ht="80.650000000000006" customHeight="1">
      <c r="A21" s="31">
        <v>1.9</v>
      </c>
      <c r="B21" s="17" t="s">
        <v>147</v>
      </c>
      <c r="C21" s="99" t="s">
        <v>79</v>
      </c>
      <c r="D21" s="49"/>
      <c r="E21" s="84">
        <f>IF(D21="Met",1,0)</f>
        <v>0</v>
      </c>
      <c r="F21" s="339"/>
      <c r="G21" s="339"/>
      <c r="H21" s="339"/>
    </row>
    <row r="22" spans="1:8" ht="15.75">
      <c r="C22" s="348" t="s">
        <v>108</v>
      </c>
      <c r="D22" s="348"/>
      <c r="E22" s="348"/>
      <c r="F22" s="329">
        <f>SUM(5,E23)</f>
        <v>5</v>
      </c>
      <c r="G22" s="330"/>
      <c r="H22" s="331"/>
    </row>
    <row r="23" spans="1:8" ht="31.5">
      <c r="C23" s="39" t="s">
        <v>126</v>
      </c>
      <c r="D23" s="53"/>
      <c r="E23" s="38">
        <f>IF(D23="Yes",4,0)</f>
        <v>0</v>
      </c>
      <c r="F23" s="332"/>
      <c r="G23" s="333"/>
      <c r="H23" s="334"/>
    </row>
    <row r="24" spans="1:8" ht="15.75">
      <c r="C24" s="296" t="s">
        <v>111</v>
      </c>
      <c r="D24" s="296"/>
      <c r="E24" s="296"/>
      <c r="F24" s="298">
        <f>SUM(E11:E21)</f>
        <v>0</v>
      </c>
      <c r="G24" s="298"/>
      <c r="H24" s="298"/>
    </row>
  </sheetData>
  <sheetProtection sheet="1" objects="1" scenarios="1" selectLockedCells="1"/>
  <mergeCells count="21">
    <mergeCell ref="C22:E22"/>
    <mergeCell ref="F22:H23"/>
    <mergeCell ref="C24:E24"/>
    <mergeCell ref="F24:H24"/>
    <mergeCell ref="F21:H21"/>
    <mergeCell ref="F10:H10"/>
    <mergeCell ref="F19:H19"/>
    <mergeCell ref="F20:H20"/>
    <mergeCell ref="A1:H8"/>
    <mergeCell ref="A9:H9"/>
    <mergeCell ref="A10:B10"/>
    <mergeCell ref="A12:B12"/>
    <mergeCell ref="A17:B17"/>
    <mergeCell ref="F11:H11"/>
    <mergeCell ref="F18:H18"/>
    <mergeCell ref="F12:H12"/>
    <mergeCell ref="F13:H13"/>
    <mergeCell ref="F14:H14"/>
    <mergeCell ref="F15:H15"/>
    <mergeCell ref="F17:H17"/>
    <mergeCell ref="F16:H16"/>
  </mergeCells>
  <dataValidations count="2">
    <dataValidation type="list" allowBlank="1" showInputMessage="1" showErrorMessage="1" sqref="D16" xr:uid="{E740DF2D-F75D-43CB-BADD-FEF55EC1D04C}">
      <formula1>"Met - 12% or less, Unmet - 13% or greater"</formula1>
    </dataValidation>
    <dataValidation type="list" allowBlank="1" showInputMessage="1" showErrorMessage="1" sqref="D23" xr:uid="{2F4FCBCC-E58F-4229-A085-523F9C2BE507}">
      <formula1>"Yes, No"</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B0CEAB66-D66C-4513-959B-4A38D8FAD647}">
          <x14:formula1>
            <xm:f>'List Values'!$A$9:$A$10</xm:f>
          </x14:formula1>
          <xm:sqref>D11 D18:D21</xm:sqref>
        </x14:dataValidation>
        <x14:dataValidation type="list" allowBlank="1" showInputMessage="1" showErrorMessage="1" xr:uid="{74C5D8F4-1F1A-4B87-AB1C-F80499A413D3}">
          <x14:formula1>
            <xm:f>'List Values'!$A$34:$A$35</xm:f>
          </x14:formula1>
          <xm:sqref>D13</xm:sqref>
        </x14:dataValidation>
        <x14:dataValidation type="list" allowBlank="1" showInputMessage="1" showErrorMessage="1" xr:uid="{69F7A31F-328A-4181-AB7C-4E233062AAD6}">
          <x14:formula1>
            <xm:f>'List Values'!$A$55:$A$56</xm:f>
          </x14:formula1>
          <xm:sqref>D14</xm:sqref>
        </x14:dataValidation>
        <x14:dataValidation type="list" allowBlank="1" showInputMessage="1" showErrorMessage="1" xr:uid="{F9603C00-BC89-47AD-9633-E948FDDE6781}">
          <x14:formula1>
            <xm:f>'List Values'!$A$17:$A$18</xm:f>
          </x14:formula1>
          <xm:sqref>D15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8992E-D8BE-41E5-928A-DF0D161063FE}">
  <dimension ref="A1:N21"/>
  <sheetViews>
    <sheetView workbookViewId="0">
      <selection activeCell="D20" sqref="D20"/>
    </sheetView>
  </sheetViews>
  <sheetFormatPr defaultColWidth="9.140625" defaultRowHeight="15"/>
  <cols>
    <col min="2" max="2" width="61.5703125" customWidth="1"/>
    <col min="3" max="3" width="30" style="3" customWidth="1"/>
    <col min="4" max="4" width="17.28515625" style="3" bestFit="1" customWidth="1"/>
    <col min="5" max="5" width="6" style="3" bestFit="1" customWidth="1"/>
    <col min="9" max="9" width="8.140625" customWidth="1"/>
    <col min="10" max="10" width="8.28515625" customWidth="1"/>
  </cols>
  <sheetData>
    <row r="1" spans="1:14">
      <c r="A1" s="323" t="e" vm="1">
        <v>#VALUE!</v>
      </c>
      <c r="B1" s="323"/>
      <c r="C1" s="323"/>
      <c r="D1" s="323"/>
      <c r="E1" s="323"/>
      <c r="F1" s="323"/>
      <c r="G1" s="323"/>
      <c r="H1" s="323"/>
    </row>
    <row r="2" spans="1:14">
      <c r="A2" s="323"/>
      <c r="B2" s="323"/>
      <c r="C2" s="323"/>
      <c r="D2" s="323"/>
      <c r="E2" s="323"/>
      <c r="F2" s="323"/>
      <c r="G2" s="323"/>
      <c r="H2" s="323"/>
    </row>
    <row r="3" spans="1:14">
      <c r="A3" s="323"/>
      <c r="B3" s="323"/>
      <c r="C3" s="323"/>
      <c r="D3" s="323"/>
      <c r="E3" s="323"/>
      <c r="F3" s="323"/>
      <c r="G3" s="323"/>
      <c r="H3" s="323"/>
    </row>
    <row r="4" spans="1:14">
      <c r="A4" s="323"/>
      <c r="B4" s="323"/>
      <c r="C4" s="323"/>
      <c r="D4" s="323"/>
      <c r="E4" s="323"/>
      <c r="F4" s="323"/>
      <c r="G4" s="323"/>
      <c r="H4" s="323"/>
    </row>
    <row r="5" spans="1:14">
      <c r="A5" s="323"/>
      <c r="B5" s="323"/>
      <c r="C5" s="323"/>
      <c r="D5" s="323"/>
      <c r="E5" s="323"/>
      <c r="F5" s="323"/>
      <c r="G5" s="323"/>
      <c r="H5" s="323"/>
    </row>
    <row r="6" spans="1:14">
      <c r="A6" s="323"/>
      <c r="B6" s="323"/>
      <c r="C6" s="323"/>
      <c r="D6" s="323"/>
      <c r="E6" s="323"/>
      <c r="F6" s="323"/>
      <c r="G6" s="323"/>
      <c r="H6" s="323"/>
    </row>
    <row r="7" spans="1:14">
      <c r="A7" s="323"/>
      <c r="B7" s="323"/>
      <c r="C7" s="323"/>
      <c r="D7" s="323"/>
      <c r="E7" s="323"/>
      <c r="F7" s="323"/>
      <c r="G7" s="323"/>
      <c r="H7" s="323"/>
    </row>
    <row r="8" spans="1:14">
      <c r="A8" s="323"/>
      <c r="B8" s="323"/>
      <c r="C8" s="323"/>
      <c r="D8" s="323"/>
      <c r="E8" s="323"/>
      <c r="F8" s="323"/>
      <c r="G8" s="323"/>
      <c r="H8" s="323"/>
    </row>
    <row r="9" spans="1:14" ht="21">
      <c r="A9" s="356" t="s">
        <v>148</v>
      </c>
      <c r="B9" s="356"/>
      <c r="C9" s="356"/>
      <c r="D9" s="356"/>
      <c r="E9" s="356"/>
      <c r="F9" s="356"/>
      <c r="G9" s="356"/>
      <c r="H9" s="356"/>
      <c r="I9" s="1"/>
      <c r="J9" s="1"/>
      <c r="K9" s="1"/>
      <c r="L9" s="1"/>
      <c r="M9" s="1"/>
      <c r="N9" s="1"/>
    </row>
    <row r="10" spans="1:14">
      <c r="A10" s="357" t="s">
        <v>149</v>
      </c>
      <c r="B10" s="357"/>
      <c r="C10" s="41" t="s">
        <v>9</v>
      </c>
      <c r="D10" s="8" t="s">
        <v>10</v>
      </c>
      <c r="E10" s="8" t="s">
        <v>11</v>
      </c>
      <c r="F10" s="357" t="s">
        <v>12</v>
      </c>
      <c r="G10" s="357"/>
      <c r="H10" s="357"/>
    </row>
    <row r="11" spans="1:14" ht="34.5" customHeight="1">
      <c r="A11" s="22">
        <v>1.1000000000000001</v>
      </c>
      <c r="B11" s="95" t="s">
        <v>150</v>
      </c>
      <c r="C11" s="98" t="s">
        <v>116</v>
      </c>
      <c r="D11" s="48"/>
      <c r="E11" s="96">
        <f>IF(D11="Met - 40% or above",1,0)</f>
        <v>0</v>
      </c>
      <c r="F11" s="338"/>
      <c r="G11" s="338"/>
      <c r="H11" s="338"/>
    </row>
    <row r="12" spans="1:14" ht="34.5" customHeight="1">
      <c r="A12" s="31">
        <v>1.2</v>
      </c>
      <c r="B12" s="89" t="s">
        <v>151</v>
      </c>
      <c r="C12" s="16" t="s">
        <v>130</v>
      </c>
      <c r="D12" s="49"/>
      <c r="E12" s="84">
        <f>IF(D12="Met - 15% or above",1,0)</f>
        <v>0</v>
      </c>
      <c r="F12" s="339"/>
      <c r="G12" s="339"/>
      <c r="H12" s="339"/>
    </row>
    <row r="13" spans="1:14" ht="34.5" customHeight="1">
      <c r="A13" s="22">
        <v>1.3</v>
      </c>
      <c r="B13" s="34" t="s">
        <v>152</v>
      </c>
      <c r="C13" s="36" t="s">
        <v>118</v>
      </c>
      <c r="D13" s="48"/>
      <c r="E13" s="34">
        <f>IF(D13="Met - 80% or above",1,0)</f>
        <v>0</v>
      </c>
      <c r="F13" s="338"/>
      <c r="G13" s="338"/>
      <c r="H13" s="338"/>
    </row>
    <row r="14" spans="1:14">
      <c r="A14" s="357" t="s">
        <v>122</v>
      </c>
      <c r="B14" s="357"/>
      <c r="C14" s="41" t="s">
        <v>9</v>
      </c>
      <c r="D14" s="8" t="s">
        <v>10</v>
      </c>
      <c r="E14" s="8" t="s">
        <v>11</v>
      </c>
      <c r="F14" s="357" t="s">
        <v>12</v>
      </c>
      <c r="G14" s="357"/>
      <c r="H14" s="357"/>
    </row>
    <row r="15" spans="1:14" ht="68.099999999999994" customHeight="1">
      <c r="A15" s="31">
        <v>1.4</v>
      </c>
      <c r="B15" s="17" t="s">
        <v>153</v>
      </c>
      <c r="C15" s="99" t="s">
        <v>154</v>
      </c>
      <c r="D15" s="49"/>
      <c r="E15" s="84">
        <f>IF(D15="Met",1,0)</f>
        <v>0</v>
      </c>
      <c r="F15" s="339"/>
      <c r="G15" s="339"/>
      <c r="H15" s="339"/>
    </row>
    <row r="16" spans="1:14" ht="45">
      <c r="A16" s="22">
        <v>1.5</v>
      </c>
      <c r="B16" s="103" t="s">
        <v>145</v>
      </c>
      <c r="C16" s="24" t="s">
        <v>87</v>
      </c>
      <c r="D16" s="48"/>
      <c r="E16" s="34">
        <f>IF(D16="Met",1,0)</f>
        <v>0</v>
      </c>
      <c r="F16" s="346"/>
      <c r="G16" s="346"/>
      <c r="H16" s="346"/>
    </row>
    <row r="17" spans="1:8" ht="45">
      <c r="A17" s="31">
        <v>1.6</v>
      </c>
      <c r="B17" s="17" t="s">
        <v>146</v>
      </c>
      <c r="C17" s="99" t="s">
        <v>87</v>
      </c>
      <c r="D17" s="49"/>
      <c r="E17" s="100">
        <f>IF(D17="Met",1,0)</f>
        <v>0</v>
      </c>
      <c r="F17" s="339"/>
      <c r="G17" s="339"/>
      <c r="H17" s="339"/>
    </row>
    <row r="18" spans="1:8" ht="88.9" customHeight="1">
      <c r="A18" s="22">
        <v>1.7</v>
      </c>
      <c r="B18" s="19" t="s">
        <v>147</v>
      </c>
      <c r="C18" s="24" t="s">
        <v>87</v>
      </c>
      <c r="D18" s="48"/>
      <c r="E18" s="34">
        <f>IF(D18="Met",1,0)</f>
        <v>0</v>
      </c>
      <c r="F18" s="338"/>
      <c r="G18" s="338"/>
      <c r="H18" s="338"/>
    </row>
    <row r="19" spans="1:8" ht="15.75">
      <c r="C19" s="348" t="s">
        <v>108</v>
      </c>
      <c r="D19" s="348"/>
      <c r="E19" s="348"/>
      <c r="F19" s="329">
        <f>SUM(4,E20)</f>
        <v>4</v>
      </c>
      <c r="G19" s="330"/>
      <c r="H19" s="331"/>
    </row>
    <row r="20" spans="1:8" ht="31.5">
      <c r="C20" s="39" t="s">
        <v>126</v>
      </c>
      <c r="D20" s="53"/>
      <c r="E20" s="38">
        <f>IF(D20="Yes",3,0)</f>
        <v>0</v>
      </c>
      <c r="F20" s="332"/>
      <c r="G20" s="333"/>
      <c r="H20" s="334"/>
    </row>
    <row r="21" spans="1:8" ht="15.75">
      <c r="C21" s="296" t="s">
        <v>111</v>
      </c>
      <c r="D21" s="296"/>
      <c r="E21" s="296"/>
      <c r="F21" s="298">
        <f>SUM(E11:E18)</f>
        <v>0</v>
      </c>
      <c r="G21" s="298"/>
      <c r="H21" s="298"/>
    </row>
  </sheetData>
  <sheetProtection sheet="1" objects="1" scenarios="1" selectLockedCells="1"/>
  <mergeCells count="17">
    <mergeCell ref="F12:H12"/>
    <mergeCell ref="C21:E21"/>
    <mergeCell ref="F21:H21"/>
    <mergeCell ref="A1:H8"/>
    <mergeCell ref="A9:H9"/>
    <mergeCell ref="A10:B10"/>
    <mergeCell ref="A14:B14"/>
    <mergeCell ref="C19:E19"/>
    <mergeCell ref="F19:H20"/>
    <mergeCell ref="F13:H13"/>
    <mergeCell ref="F14:H14"/>
    <mergeCell ref="F16:H16"/>
    <mergeCell ref="F17:H17"/>
    <mergeCell ref="F18:H18"/>
    <mergeCell ref="F15:H15"/>
    <mergeCell ref="F10:H10"/>
    <mergeCell ref="F11:H11"/>
  </mergeCells>
  <dataValidations count="1">
    <dataValidation type="list" allowBlank="1" showInputMessage="1" showErrorMessage="1" sqref="D20" xr:uid="{7311EBEF-9AFA-40AF-B605-CAAB4A923F42}">
      <formula1>"Yes, No"</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BCF0F0DE-D875-45B7-A0D2-7416FFF02BF7}">
          <x14:formula1>
            <xm:f>'List Values'!$A$21:$A$22</xm:f>
          </x14:formula1>
          <xm:sqref>D11</xm:sqref>
        </x14:dataValidation>
        <x14:dataValidation type="list" allowBlank="1" showInputMessage="1" showErrorMessage="1" xr:uid="{1F71AFAA-0E1C-42E1-9F88-9153DF1CBCD7}">
          <x14:formula1>
            <xm:f>'List Values'!$A$14:$A$15</xm:f>
          </x14:formula1>
          <xm:sqref>D12</xm:sqref>
        </x14:dataValidation>
        <x14:dataValidation type="list" allowBlank="1" showInputMessage="1" showErrorMessage="1" xr:uid="{E595427B-B448-405F-BC26-D1B35542BD9C}">
          <x14:formula1>
            <xm:f>'List Values'!$A$17:$A$18</xm:f>
          </x14:formula1>
          <xm:sqref>D13</xm:sqref>
        </x14:dataValidation>
        <x14:dataValidation type="list" allowBlank="1" showInputMessage="1" showErrorMessage="1" xr:uid="{3DB3A9C0-F540-464F-9311-17635E5764A2}">
          <x14:formula1>
            <xm:f>'List Values'!$A$9:$A$10</xm:f>
          </x14:formula1>
          <xm:sqref>D15:D18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A2F7D-2A42-47BF-A626-A446B64D4FDE}">
  <dimension ref="A1:N16"/>
  <sheetViews>
    <sheetView workbookViewId="0">
      <selection activeCell="D15" sqref="D15"/>
    </sheetView>
  </sheetViews>
  <sheetFormatPr defaultColWidth="9.140625" defaultRowHeight="15"/>
  <cols>
    <col min="2" max="2" width="61.5703125" customWidth="1"/>
    <col min="3" max="3" width="30" style="3" customWidth="1"/>
    <col min="4" max="4" width="17.28515625" style="3" bestFit="1" customWidth="1"/>
    <col min="5" max="5" width="6" style="3" bestFit="1" customWidth="1"/>
    <col min="9" max="9" width="8.140625" customWidth="1"/>
    <col min="10" max="10" width="8.28515625" customWidth="1"/>
  </cols>
  <sheetData>
    <row r="1" spans="1:14">
      <c r="A1" s="323" t="e" vm="1">
        <v>#VALUE!</v>
      </c>
      <c r="B1" s="323"/>
      <c r="C1" s="323"/>
      <c r="D1" s="323"/>
      <c r="E1" s="323"/>
      <c r="F1" s="323"/>
      <c r="G1" s="323"/>
      <c r="H1" s="323"/>
    </row>
    <row r="2" spans="1:14">
      <c r="A2" s="323"/>
      <c r="B2" s="323"/>
      <c r="C2" s="323"/>
      <c r="D2" s="323"/>
      <c r="E2" s="323"/>
      <c r="F2" s="323"/>
      <c r="G2" s="323"/>
      <c r="H2" s="323"/>
    </row>
    <row r="3" spans="1:14">
      <c r="A3" s="323"/>
      <c r="B3" s="323"/>
      <c r="C3" s="323"/>
      <c r="D3" s="323"/>
      <c r="E3" s="323"/>
      <c r="F3" s="323"/>
      <c r="G3" s="323"/>
      <c r="H3" s="323"/>
    </row>
    <row r="4" spans="1:14">
      <c r="A4" s="323"/>
      <c r="B4" s="323"/>
      <c r="C4" s="323"/>
      <c r="D4" s="323"/>
      <c r="E4" s="323"/>
      <c r="F4" s="323"/>
      <c r="G4" s="323"/>
      <c r="H4" s="323"/>
    </row>
    <row r="5" spans="1:14">
      <c r="A5" s="323"/>
      <c r="B5" s="323"/>
      <c r="C5" s="323"/>
      <c r="D5" s="323"/>
      <c r="E5" s="323"/>
      <c r="F5" s="323"/>
      <c r="G5" s="323"/>
      <c r="H5" s="323"/>
    </row>
    <row r="6" spans="1:14">
      <c r="A6" s="323"/>
      <c r="B6" s="323"/>
      <c r="C6" s="323"/>
      <c r="D6" s="323"/>
      <c r="E6" s="323"/>
      <c r="F6" s="323"/>
      <c r="G6" s="323"/>
      <c r="H6" s="323"/>
    </row>
    <row r="7" spans="1:14">
      <c r="A7" s="323"/>
      <c r="B7" s="323"/>
      <c r="C7" s="323"/>
      <c r="D7" s="323"/>
      <c r="E7" s="323"/>
      <c r="F7" s="323"/>
      <c r="G7" s="323"/>
      <c r="H7" s="323"/>
    </row>
    <row r="8" spans="1:14">
      <c r="A8" s="323"/>
      <c r="B8" s="323"/>
      <c r="C8" s="323"/>
      <c r="D8" s="323"/>
      <c r="E8" s="323"/>
      <c r="F8" s="323"/>
      <c r="G8" s="323"/>
      <c r="H8" s="323"/>
    </row>
    <row r="9" spans="1:14" ht="21">
      <c r="A9" s="358" t="s">
        <v>155</v>
      </c>
      <c r="B9" s="358"/>
      <c r="C9" s="358"/>
      <c r="D9" s="358"/>
      <c r="E9" s="358"/>
      <c r="F9" s="358"/>
      <c r="G9" s="358"/>
      <c r="H9" s="358"/>
      <c r="I9" s="1"/>
      <c r="J9" s="1"/>
      <c r="K9" s="1"/>
      <c r="L9" s="1"/>
      <c r="M9" s="1"/>
      <c r="N9" s="1"/>
    </row>
    <row r="10" spans="1:14">
      <c r="A10" s="359" t="s">
        <v>156</v>
      </c>
      <c r="B10" s="359"/>
      <c r="C10" s="42" t="s">
        <v>9</v>
      </c>
      <c r="D10" s="9" t="s">
        <v>10</v>
      </c>
      <c r="E10" s="9" t="s">
        <v>11</v>
      </c>
      <c r="F10" s="359" t="s">
        <v>12</v>
      </c>
      <c r="G10" s="359"/>
      <c r="H10" s="359"/>
    </row>
    <row r="11" spans="1:14" ht="45">
      <c r="A11" s="31">
        <v>1.1000000000000001</v>
      </c>
      <c r="B11" s="89" t="s">
        <v>157</v>
      </c>
      <c r="C11" s="16" t="s">
        <v>158</v>
      </c>
      <c r="D11" s="49"/>
      <c r="E11" s="84">
        <f>IF(D11="Met",1,0)</f>
        <v>0</v>
      </c>
      <c r="F11" s="339"/>
      <c r="G11" s="339"/>
      <c r="H11" s="339"/>
    </row>
    <row r="12" spans="1:14" ht="90">
      <c r="A12" s="22">
        <v>1.2</v>
      </c>
      <c r="B12" s="34" t="s">
        <v>159</v>
      </c>
      <c r="C12" s="36" t="s">
        <v>160</v>
      </c>
      <c r="D12" s="48"/>
      <c r="E12" s="34">
        <f>IF(D12="Met - 5% or below for all universal data elements except SSN, Exit Destination &amp; CH status which are 10% or below",1,0)</f>
        <v>0</v>
      </c>
      <c r="F12" s="338"/>
      <c r="G12" s="338"/>
      <c r="H12" s="338"/>
    </row>
    <row r="13" spans="1:14" ht="60">
      <c r="A13" s="31">
        <v>1.3</v>
      </c>
      <c r="B13" s="17" t="s">
        <v>161</v>
      </c>
      <c r="C13" s="99" t="s">
        <v>162</v>
      </c>
      <c r="D13" s="49"/>
      <c r="E13" s="84">
        <f>IF(D13="Met",1,0)</f>
        <v>0</v>
      </c>
      <c r="F13" s="339"/>
      <c r="G13" s="339"/>
      <c r="H13" s="339"/>
    </row>
    <row r="14" spans="1:14" ht="15.75">
      <c r="C14" s="348" t="s">
        <v>108</v>
      </c>
      <c r="D14" s="348"/>
      <c r="E14" s="348"/>
      <c r="F14" s="329">
        <f>SUM(2,E15)</f>
        <v>2</v>
      </c>
      <c r="G14" s="330"/>
      <c r="H14" s="331"/>
    </row>
    <row r="15" spans="1:14" ht="31.5">
      <c r="C15" s="39" t="s">
        <v>126</v>
      </c>
      <c r="D15" s="53"/>
      <c r="E15" s="38">
        <f>IF(D15="Yes",1,0)</f>
        <v>0</v>
      </c>
      <c r="F15" s="332"/>
      <c r="G15" s="333"/>
      <c r="H15" s="334"/>
    </row>
    <row r="16" spans="1:14" ht="15.75">
      <c r="C16" s="296" t="s">
        <v>111</v>
      </c>
      <c r="D16" s="296"/>
      <c r="E16" s="296"/>
      <c r="F16" s="298">
        <f>SUM(E6:E13)</f>
        <v>0</v>
      </c>
      <c r="G16" s="298"/>
      <c r="H16" s="298"/>
    </row>
  </sheetData>
  <sheetProtection sheet="1" objects="1" scenarios="1" selectLockedCells="1"/>
  <mergeCells count="11">
    <mergeCell ref="C16:E16"/>
    <mergeCell ref="F16:H16"/>
    <mergeCell ref="A1:H8"/>
    <mergeCell ref="A9:H9"/>
    <mergeCell ref="A10:B10"/>
    <mergeCell ref="C14:E14"/>
    <mergeCell ref="F14:H15"/>
    <mergeCell ref="F13:H13"/>
    <mergeCell ref="F10:H10"/>
    <mergeCell ref="F11:H11"/>
    <mergeCell ref="F12:H12"/>
  </mergeCells>
  <dataValidations count="1">
    <dataValidation type="list" allowBlank="1" showInputMessage="1" showErrorMessage="1" sqref="D15" xr:uid="{4366041C-9B97-4DDC-BAF2-972B41528286}">
      <formula1>"Yes, No"</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0DBCC4C7-5741-4B50-89C7-1E03363F1C82}">
          <x14:formula1>
            <xm:f>'List Values'!$A$9:$A$10</xm:f>
          </x14:formula1>
          <xm:sqref>D13 D11</xm:sqref>
        </x14:dataValidation>
        <x14:dataValidation type="list" allowBlank="1" showInputMessage="1" showErrorMessage="1" xr:uid="{A927D434-4B7D-417C-B590-784171E26FD1}">
          <x14:formula1>
            <xm:f>'List Values'!$A$45:$A$46</xm:f>
          </x14:formula1>
          <xm:sqref>D12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ACEF6-2B07-4C3A-902E-BC745743455D}">
  <dimension ref="A1:F16"/>
  <sheetViews>
    <sheetView workbookViewId="0">
      <selection activeCell="F2" sqref="F2:F6"/>
    </sheetView>
  </sheetViews>
  <sheetFormatPr defaultRowHeight="15"/>
  <cols>
    <col min="1" max="1" width="43.42578125" customWidth="1"/>
    <col min="2" max="2" width="39.5703125" customWidth="1"/>
    <col min="3" max="3" width="42.140625" customWidth="1"/>
    <col min="6" max="6" width="94.85546875" customWidth="1"/>
  </cols>
  <sheetData>
    <row r="1" spans="1:6" ht="23.25">
      <c r="A1" s="360" t="s">
        <v>163</v>
      </c>
      <c r="B1" s="361"/>
      <c r="C1" s="361"/>
      <c r="F1" s="61" t="s">
        <v>164</v>
      </c>
    </row>
    <row r="2" spans="1:6" ht="23.25">
      <c r="A2" s="43"/>
      <c r="B2" s="44" t="s">
        <v>165</v>
      </c>
      <c r="C2" s="44" t="s">
        <v>166</v>
      </c>
      <c r="F2" s="364"/>
    </row>
    <row r="3" spans="1:6" ht="47.25" customHeight="1">
      <c r="A3" s="46" t="s">
        <v>167</v>
      </c>
      <c r="B3" s="58">
        <f>'Threshold &amp; Standards'!F74</f>
        <v>0</v>
      </c>
      <c r="C3" s="58">
        <f>'Threshold &amp; Standards'!F71</f>
        <v>14</v>
      </c>
      <c r="F3" s="364"/>
    </row>
    <row r="4" spans="1:6" ht="47.25" customHeight="1">
      <c r="A4" s="45" t="s">
        <v>168</v>
      </c>
      <c r="B4" s="58">
        <f>'All Applicants'!F21</f>
        <v>0</v>
      </c>
      <c r="C4" s="58">
        <f>'All Applicants'!F18</f>
        <v>5</v>
      </c>
      <c r="F4" s="364"/>
    </row>
    <row r="5" spans="1:6" ht="47.25" customHeight="1">
      <c r="A5" s="45" t="s">
        <v>169</v>
      </c>
      <c r="B5" s="58">
        <f>SO!F23</f>
        <v>0</v>
      </c>
      <c r="C5" s="58">
        <f>SO!F21</f>
        <v>3</v>
      </c>
      <c r="F5" s="364"/>
    </row>
    <row r="6" spans="1:6" ht="47.25" customHeight="1">
      <c r="A6" s="45" t="s">
        <v>170</v>
      </c>
      <c r="B6" s="58">
        <f>ES!F23</f>
        <v>0</v>
      </c>
      <c r="C6" s="58">
        <f>ES!F21</f>
        <v>3</v>
      </c>
      <c r="F6" s="365"/>
    </row>
    <row r="7" spans="1:6" ht="47.25" customHeight="1">
      <c r="A7" s="45" t="s">
        <v>171</v>
      </c>
      <c r="B7" s="58">
        <f>RRH!F24</f>
        <v>0</v>
      </c>
      <c r="C7" s="58">
        <f>RRH!F22</f>
        <v>5</v>
      </c>
    </row>
    <row r="8" spans="1:6" ht="47.25" customHeight="1">
      <c r="A8" s="45" t="s">
        <v>172</v>
      </c>
      <c r="B8" s="58">
        <f>HP!F21</f>
        <v>0</v>
      </c>
      <c r="C8" s="58">
        <f>HP!F19</f>
        <v>4</v>
      </c>
    </row>
    <row r="9" spans="1:6" ht="47.25" customHeight="1">
      <c r="A9" s="45" t="s">
        <v>173</v>
      </c>
      <c r="B9" s="58">
        <f>HMIS.CD!F16</f>
        <v>0</v>
      </c>
      <c r="C9" s="58">
        <f>HMIS.CD!F14</f>
        <v>2</v>
      </c>
    </row>
    <row r="10" spans="1:6" ht="23.25">
      <c r="A10" s="362" t="s">
        <v>174</v>
      </c>
      <c r="B10" s="363"/>
      <c r="C10" s="363"/>
    </row>
    <row r="11" spans="1:6" ht="46.5">
      <c r="A11" s="55"/>
      <c r="B11" s="57" t="s">
        <v>175</v>
      </c>
      <c r="C11" s="56" t="s">
        <v>176</v>
      </c>
    </row>
    <row r="12" spans="1:6" ht="47.25" customHeight="1">
      <c r="A12" s="45" t="s">
        <v>169</v>
      </c>
      <c r="B12" s="59">
        <f>SUM(B3,B4,B5)</f>
        <v>0</v>
      </c>
      <c r="C12" s="60">
        <f>B12/SUM(C3,C4,C5)</f>
        <v>0</v>
      </c>
    </row>
    <row r="13" spans="1:6" ht="47.25" customHeight="1">
      <c r="A13" s="45" t="s">
        <v>170</v>
      </c>
      <c r="B13" s="59">
        <f>SUM(B3,B4,B6)</f>
        <v>0</v>
      </c>
      <c r="C13" s="60">
        <f>B13/SUM(C3,C4,C6)</f>
        <v>0</v>
      </c>
    </row>
    <row r="14" spans="1:6" ht="47.25" customHeight="1">
      <c r="A14" s="45" t="s">
        <v>171</v>
      </c>
      <c r="B14" s="59">
        <f>SUM(B3,B4,B7)</f>
        <v>0</v>
      </c>
      <c r="C14" s="60">
        <f>B14/SUM(C3,C4,C7)</f>
        <v>0</v>
      </c>
    </row>
    <row r="15" spans="1:6" ht="47.25" customHeight="1">
      <c r="A15" s="45" t="s">
        <v>172</v>
      </c>
      <c r="B15" s="59">
        <f>SUM(B3,B4,B8)</f>
        <v>0</v>
      </c>
      <c r="C15" s="60">
        <f>B15/SUM(C3,C4,C8)</f>
        <v>0</v>
      </c>
    </row>
    <row r="16" spans="1:6" ht="47.25" customHeight="1">
      <c r="A16" s="45" t="s">
        <v>173</v>
      </c>
      <c r="B16" s="59">
        <f>SUM(B3,B4,B9)</f>
        <v>0</v>
      </c>
      <c r="C16" s="60">
        <f>B16/SUM(C3,C4,C9)</f>
        <v>0</v>
      </c>
    </row>
  </sheetData>
  <sheetProtection sheet="1" objects="1" scenarios="1" selectLockedCells="1"/>
  <mergeCells count="3">
    <mergeCell ref="A1:C1"/>
    <mergeCell ref="A10:C10"/>
    <mergeCell ref="F2:F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D3CFAF44E3AB04A9A0E06B990BF752B" ma:contentTypeVersion="17" ma:contentTypeDescription="Create a new document." ma:contentTypeScope="" ma:versionID="a0b924b9ee03e341bfc51c27750aca41">
  <xsd:schema xmlns:xsd="http://www.w3.org/2001/XMLSchema" xmlns:xs="http://www.w3.org/2001/XMLSchema" xmlns:p="http://schemas.microsoft.com/office/2006/metadata/properties" xmlns:ns2="e56b0203-40b3-4ae0-8284-bd269c2fbee7" xmlns:ns3="53927e87-1b32-475c-b281-99d885c5cde6" targetNamespace="http://schemas.microsoft.com/office/2006/metadata/properties" ma:root="true" ma:fieldsID="f6a52bd697f5d596dd546efb0daf3b8a" ns2:_="" ns3:_="">
    <xsd:import namespace="e56b0203-40b3-4ae0-8284-bd269c2fbee7"/>
    <xsd:import namespace="53927e87-1b32-475c-b281-99d885c5cde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6b0203-40b3-4ae0-8284-bd269c2fbee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52efe47f-bbdb-4dbb-bcfa-14cabf0dc8a5}" ma:internalName="TaxCatchAll" ma:showField="CatchAllData" ma:web="e56b0203-40b3-4ae0-8284-bd269c2fbee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927e87-1b32-475c-b281-99d885c5cde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70233ef-df2a-47a5-ab0f-101b351e9cd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56b0203-40b3-4ae0-8284-bd269c2fbee7" xsi:nil="true"/>
    <lcf76f155ced4ddcb4097134ff3c332f xmlns="53927e87-1b32-475c-b281-99d885c5cde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DB15251-8F12-42F7-B908-11344F5BD840}"/>
</file>

<file path=customXml/itemProps2.xml><?xml version="1.0" encoding="utf-8"?>
<ds:datastoreItem xmlns:ds="http://schemas.openxmlformats.org/officeDocument/2006/customXml" ds:itemID="{F903D7BF-B43D-404C-8BE6-751BBB3C063B}"/>
</file>

<file path=customXml/itemProps3.xml><?xml version="1.0" encoding="utf-8"?>
<ds:datastoreItem xmlns:ds="http://schemas.openxmlformats.org/officeDocument/2006/customXml" ds:itemID="{7E25B591-4BED-4B68-8E8D-30B6A4A80EC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2026-04-28T19:07:27Z</dcterms:created>
  <dcterms:modified xsi:type="dcterms:W3CDTF">2026-07-20T14:52:36Z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0x0101008D3CFAF44E3AB04A9A0E06B990BF752B</vt:lpwstr>
  </property>
  <property fmtid="{D5CDD505-2E9C-101B-9397-08002B2CF9AE}" pid="3" name="MediaServiceImageTags">
    <vt:lpwstr/>
  </property>
</Properties>
</file>