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ncceh.sharepoint.com/sites/boscoccoordination/Shared Documents/3- BoS Application Activities/CoC Application Activities/2026 CoC Competition/Scorecards/"/>
    </mc:Choice>
  </mc:AlternateContent>
  <xr:revisionPtr revIDLastSave="2813" documentId="8_{7190F9B2-FE00-4DF2-A763-83119F1DE7AF}" xr6:coauthVersionLast="47" xr6:coauthVersionMax="47" xr10:uidLastSave="{63A63F13-51D3-44FD-9303-A83533E2CAFA}"/>
  <bookViews>
    <workbookView xWindow="-108" yWindow="-108" windowWidth="23256" windowHeight="13896" activeTab="6" xr2:uid="{00000000-000D-0000-FFFF-FFFF00000000}"/>
  </bookViews>
  <sheets>
    <sheet name="Info" sheetId="19" r:id="rId1"/>
    <sheet name="Thresholds" sheetId="21" r:id="rId2"/>
    <sheet name="Standards" sheetId="22" r:id="rId3"/>
    <sheet name="Scorecard - All Applicants" sheetId="23" r:id="rId4"/>
    <sheet name="Scorecard - SSO-Standalone" sheetId="24" r:id="rId5"/>
    <sheet name="Scorecard - RRH" sheetId="27" r:id="rId6"/>
    <sheet name="Scorecard - PSH" sheetId="28" r:id="rId7"/>
    <sheet name="Total Score" sheetId="30" r:id="rId8"/>
    <sheet name="List Values" sheetId="8"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34" i="28" l="1"/>
  <c r="E17" i="28" a="1"/>
  <c r="E17" i="28" s="1"/>
  <c r="E21" i="22" a="1"/>
  <c r="E21" i="22" s="1"/>
  <c r="F20" i="22" s="1"/>
  <c r="E22" i="22" a="1"/>
  <c r="E22" i="22" s="1"/>
  <c r="E32" i="27" a="1"/>
  <c r="E32" i="27" s="1"/>
  <c r="F31" i="27" s="1"/>
  <c r="E21" i="27" a="1"/>
  <c r="E21" i="27" s="1"/>
  <c r="E29" i="27" a="1"/>
  <c r="E29" i="27" s="1"/>
  <c r="E25" i="23" a="1"/>
  <c r="E25" i="23" s="1"/>
  <c r="E27" i="23" a="1"/>
  <c r="E27" i="23" s="1"/>
  <c r="E19" i="23" a="1"/>
  <c r="E19" i="23" s="1"/>
  <c r="F23" i="22"/>
  <c r="F31" i="21"/>
  <c r="F30" i="21"/>
  <c r="C7" i="30"/>
  <c r="B7" i="30"/>
  <c r="E30" i="28" a="1"/>
  <c r="E30" i="28" s="1"/>
  <c r="E26" i="28" a="1"/>
  <c r="E26" i="28" s="1"/>
  <c r="E32" i="28" a="1"/>
  <c r="E32" i="28" s="1"/>
  <c r="E28" i="28" a="1"/>
  <c r="E28" i="28" s="1"/>
  <c r="E24" i="28" a="1"/>
  <c r="E24" i="28" s="1"/>
  <c r="E20" i="28" a="1"/>
  <c r="E20" i="28" s="1"/>
  <c r="E14" i="28" a="1"/>
  <c r="E14" i="28" s="1"/>
  <c r="E12" i="28" a="1"/>
  <c r="E12" i="28" s="1"/>
  <c r="E27" i="27" a="1"/>
  <c r="E27" i="27" s="1"/>
  <c r="E25" i="27" a="1"/>
  <c r="E25" i="27" s="1"/>
  <c r="E23" i="27" a="1"/>
  <c r="E23" i="27" s="1"/>
  <c r="E17" i="27" a="1"/>
  <c r="E17" i="27" s="1"/>
  <c r="E14" i="27" a="1"/>
  <c r="E14" i="27" s="1"/>
  <c r="E12" i="27" a="1"/>
  <c r="E12" i="27" s="1"/>
  <c r="E14" i="24" a="1"/>
  <c r="E14" i="24" s="1"/>
  <c r="E12" i="24" a="1"/>
  <c r="E12" i="24" s="1"/>
  <c r="F37" i="23"/>
  <c r="E35" i="23"/>
  <c r="E34" i="23"/>
  <c r="E31" i="23" a="1"/>
  <c r="E31" i="23" s="1"/>
  <c r="E29" i="23" a="1"/>
  <c r="E29" i="23" s="1"/>
  <c r="E22" i="23" a="1"/>
  <c r="E22" i="23" s="1"/>
  <c r="E16" i="23" a="1"/>
  <c r="E16" i="23" s="1"/>
  <c r="F35" i="28" l="1"/>
  <c r="F33" i="27"/>
  <c r="F17" i="24"/>
  <c r="F33" i="23"/>
  <c r="B8" i="30"/>
  <c r="F36" i="23"/>
  <c r="F25" i="22"/>
  <c r="B3" i="30" s="1"/>
  <c r="F33" i="21"/>
  <c r="B2" i="3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<sst xmlns="http://schemas.openxmlformats.org/spreadsheetml/2006/main" count="337" uniqueCount="199">
  <si>
    <t>Source of Information</t>
  </si>
  <si>
    <t>Points</t>
  </si>
  <si>
    <t>Reviewer Notes</t>
  </si>
  <si>
    <t>ZoomGrants</t>
  </si>
  <si>
    <t>Project Type:</t>
  </si>
  <si>
    <t>Street Outreach</t>
  </si>
  <si>
    <t>Emergency Shelter</t>
  </si>
  <si>
    <t>Rapid Rehousing</t>
  </si>
  <si>
    <t>Homelessness Prevention</t>
  </si>
  <si>
    <t>HMIS</t>
  </si>
  <si>
    <t>Scores</t>
  </si>
  <si>
    <t>Met</t>
  </si>
  <si>
    <t>Unmet</t>
  </si>
  <si>
    <t>N/A</t>
  </si>
  <si>
    <t>Met (No Findings)</t>
  </si>
  <si>
    <t>Unmet (Findings whether resolved or unresolved)</t>
  </si>
  <si>
    <t>Met - 15% or above</t>
  </si>
  <si>
    <t>Unmet - less than 15%</t>
  </si>
  <si>
    <t>Met - 80% or more</t>
  </si>
  <si>
    <t>Unmet - less than 80%</t>
  </si>
  <si>
    <t>Met - 10% or above</t>
  </si>
  <si>
    <t>Unmet - less than 10%</t>
  </si>
  <si>
    <t>Met - 40% or above</t>
  </si>
  <si>
    <t>Unmet - less than 40%</t>
  </si>
  <si>
    <t>N/A for DV Shelters</t>
  </si>
  <si>
    <t>Met - 30% or above</t>
  </si>
  <si>
    <t>Unmet - less than 30%</t>
  </si>
  <si>
    <t>Met - 90 days to 120 days</t>
  </si>
  <si>
    <t>Unmet: 89 days or less</t>
  </si>
  <si>
    <t>Unmet: 121 days or more</t>
  </si>
  <si>
    <t>Met - 35% or above</t>
  </si>
  <si>
    <t>Unmet - less than 35%</t>
  </si>
  <si>
    <t>Met - 25% or above</t>
  </si>
  <si>
    <t>Unmet - less than 25%</t>
  </si>
  <si>
    <t>Met - 45% or above</t>
  </si>
  <si>
    <t>Unmet - less than 45%</t>
  </si>
  <si>
    <t>Met - Yes</t>
  </si>
  <si>
    <t>Unmet  - No</t>
  </si>
  <si>
    <t>Met - 180 to 270 days</t>
  </si>
  <si>
    <t>Unmet - 179 days or less</t>
  </si>
  <si>
    <t>Unmet - 271 days or more</t>
  </si>
  <si>
    <t>Met - 38% or above</t>
  </si>
  <si>
    <t>Unmet - less than 38%</t>
  </si>
  <si>
    <t>Met - 13% or above</t>
  </si>
  <si>
    <t>Unmet - less than 13%</t>
  </si>
  <si>
    <t>Met - 5% or below for all universal data elements except SSN, Exit Destination &amp; CH status which are 10% or below</t>
  </si>
  <si>
    <t>Unmet -  Above 5% for all universal data elements or above 10% for SSN, Exit Destination &amp; CH status</t>
  </si>
  <si>
    <t>Met - 14% or above</t>
  </si>
  <si>
    <t>Unmet - less than 14%</t>
  </si>
  <si>
    <t>Met - 5% or above</t>
  </si>
  <si>
    <t>Unmet - less than 5%</t>
  </si>
  <si>
    <t>Met - 20% or above</t>
  </si>
  <si>
    <t>Unmet - less than 20%</t>
  </si>
  <si>
    <t>Met - 12% or above</t>
  </si>
  <si>
    <t>Unmet - less than 12%</t>
  </si>
  <si>
    <t>About This Tool</t>
  </si>
  <si>
    <t xml:space="preserve">Reviewer Name: </t>
  </si>
  <si>
    <t xml:space="preserve">Date: </t>
  </si>
  <si>
    <t xml:space="preserve">Applicant (Agency): </t>
  </si>
  <si>
    <t xml:space="preserve">Project Name: </t>
  </si>
  <si>
    <t xml:space="preserve">Project Type: </t>
  </si>
  <si>
    <t>Threshold Review</t>
  </si>
  <si>
    <t xml:space="preserve"> Official Project Application Complete and Correct in e-snaps</t>
  </si>
  <si>
    <t>T1</t>
  </si>
  <si>
    <t>T2</t>
  </si>
  <si>
    <t>T3</t>
  </si>
  <si>
    <t>T4</t>
  </si>
  <si>
    <t xml:space="preserve">Required project application attachments, as exported from e-snaps, are present and completed correctly. Only minor revisions are required before final submission. </t>
  </si>
  <si>
    <t xml:space="preserve">Questions regarding the project’s budget are completed correctly and accurately. Only minor revisions are required before final submission. </t>
  </si>
  <si>
    <t xml:space="preserve">Match letters sufficiently document the required 25% match, and all match funds are eligible. Only minor revisions are required before final submission. </t>
  </si>
  <si>
    <t>The project application, as exported from e-snaps, is completed correctly and addresses all parts of the detailed instructions. Only  minor revisions are required before final submission.</t>
  </si>
  <si>
    <t>Project Application, HUD’s New Project Detailed Instructions</t>
  </si>
  <si>
    <t>Project Application, Match Letter from ZoomGrants</t>
  </si>
  <si>
    <t>Met/Unmet</t>
  </si>
  <si>
    <t>T</t>
  </si>
  <si>
    <t>Project Application Complete and Correct in ZoomGrants</t>
  </si>
  <si>
    <t>T5</t>
  </si>
  <si>
    <t>T6</t>
  </si>
  <si>
    <t>The ZoomGrants application and required documents were submitted by the deadline.</t>
  </si>
  <si>
    <t>The applicant signed and submitted the NC BoS CoC’s Grantee Agreement Form.</t>
  </si>
  <si>
    <t>HUD Monitoring</t>
  </si>
  <si>
    <t>The applicant is free of HUD monitoring findings for any of the   agency’s projects. If not, findings must be resolved or explained to the satisfaction of the Project Review Committee for the application to meet threshold.</t>
  </si>
  <si>
    <t>T7</t>
  </si>
  <si>
    <t>T8</t>
  </si>
  <si>
    <t>Low Barrier Housing</t>
  </si>
  <si>
    <t>Participation in Coordinated Entry</t>
  </si>
  <si>
    <t>Project Policies and Procedures from ZoomGrants, Sample Lease from ZoomGrants, ZoomGrants Page Reference Form</t>
  </si>
  <si>
    <r>
      <t xml:space="preserve">This project uses a Low-Barrier Housing approach. 
Must meet all statements below to meet the threshold. Project should not have any policies and procedures that would result in screening out or terminating anyone for any of the reasons below, but </t>
    </r>
    <r>
      <rPr>
        <b/>
        <sz val="11"/>
        <color rgb="FF000000"/>
        <rFont val="Calibri"/>
        <family val="2"/>
      </rPr>
      <t xml:space="preserve">policies do not have to explicitly include the statements below to meet the standard. </t>
    </r>
    <r>
      <rPr>
        <sz val="11"/>
        <color rgb="FF000000"/>
        <rFont val="Calibri"/>
        <family val="2"/>
      </rPr>
      <t xml:space="preserve">    
</t>
    </r>
    <r>
      <rPr>
        <u/>
        <sz val="11"/>
        <color rgb="FF000000"/>
        <rFont val="Calibri"/>
        <family val="2"/>
      </rPr>
      <t>The project does not screen out for:</t>
    </r>
    <r>
      <rPr>
        <sz val="11"/>
        <color rgb="FF000000"/>
        <rFont val="Calibri"/>
        <family val="2"/>
      </rPr>
      <t xml:space="preserve">
1) Having too little or no income 
2) History of substance use
3) History of domestic violence (e.g., lack of protective order, or separation from abuser, or law enforcement involvement)
</t>
    </r>
    <r>
      <rPr>
        <u/>
        <sz val="11"/>
        <color rgb="FF000000"/>
        <rFont val="Calibri"/>
        <family val="2"/>
      </rPr>
      <t>The project ensures that participants are not terminated from the program for the following reasons:</t>
    </r>
    <r>
      <rPr>
        <sz val="11"/>
        <color rgb="FF000000"/>
        <rFont val="Calibri"/>
        <family val="2"/>
      </rPr>
      <t xml:space="preserve">
1) Loss of income or failure to improve income
2) Domestic violence
3) Any other activity not covered in a lease agreement typically found in the project’s geographic area</t>
    </r>
  </si>
  <si>
    <t>Yes</t>
  </si>
  <si>
    <t>No</t>
  </si>
  <si>
    <t xml:space="preserve">Thresholds Possible: </t>
  </si>
  <si>
    <t xml:space="preserve">Thresholds Met: </t>
  </si>
  <si>
    <t>Standard Review</t>
  </si>
  <si>
    <t>S1</t>
  </si>
  <si>
    <t>S2</t>
  </si>
  <si>
    <t>S3</t>
  </si>
  <si>
    <t>S4</t>
  </si>
  <si>
    <t>S</t>
  </si>
  <si>
    <t>APR in Sage (if not available, eLOCCS Screenshot from ZoomGrants), Underspending Explanation from ZoomGrants</t>
  </si>
  <si>
    <t>Project’s Policies and Procedures from ZoomGrants, ZoomGrants Page Reference Form</t>
  </si>
  <si>
    <t xml:space="preserve">Standards Possible: </t>
  </si>
  <si>
    <t xml:space="preserve">Standards Met: </t>
  </si>
  <si>
    <t>Grant Utilization</t>
  </si>
  <si>
    <t>Scorecard - All Applicants</t>
  </si>
  <si>
    <t xml:space="preserve"> Adherence to Project Eligibility Thresholds</t>
  </si>
  <si>
    <t>The project will not engage in racial or religious preferences or other forms of illegal discrimination.</t>
  </si>
  <si>
    <t>The project will not operate drug injection sites or “safe consumption sites,” knowingly distribute drug paraphernalia on or off of property under their control, permit the use or distribution of illicit drugs on property under their control, or conduct any of these activities under the pretext of “harm reduction.</t>
  </si>
  <si>
    <t>Addressing Community Needs</t>
  </si>
  <si>
    <t xml:space="preserve">The applicant effectively describes how their proposed project will  meet an existing need in their community. The description references information from our local CoC systems, including but not limited to: Point in Time Count data, Housing Inventory Count data, Regional Coordinated Entry, or other existing services/housing programs in     their Region. </t>
  </si>
  <si>
    <t>Organization Structure</t>
  </si>
  <si>
    <r>
      <rPr>
        <b/>
        <sz val="11"/>
        <color theme="1"/>
        <rFont val="Calibri"/>
        <family val="2"/>
        <scheme val="minor"/>
      </rPr>
      <t>Non-Profit Applicants:</t>
    </r>
    <r>
      <rPr>
        <sz val="11"/>
        <color theme="1"/>
        <rFont val="Calibri"/>
        <family val="2"/>
        <scheme val="minor"/>
      </rPr>
      <t xml:space="preserve"> At least one member of the project applicant’s board of directors is filled by someone currently experiencing homelessness or previously experienced homelessness. </t>
    </r>
  </si>
  <si>
    <t>ZoomGrants, Non-Profit Board of Directors List</t>
  </si>
  <si>
    <t>1.4
(OC)</t>
  </si>
  <si>
    <t>1.6
(OC)</t>
  </si>
  <si>
    <t>Housing Inventory Count</t>
  </si>
  <si>
    <t>CoC Regional Lead copied on communication to escalate responsiveness, Data Center records</t>
  </si>
  <si>
    <t>All of the applicant’s projects that are listed in the 2026 HIC participate in HMIS or a comparable database if a VSP.</t>
  </si>
  <si>
    <r>
      <rPr>
        <b/>
        <sz val="11"/>
        <color theme="1"/>
        <rFont val="Calibri"/>
        <family val="2"/>
        <scheme val="minor"/>
      </rPr>
      <t xml:space="preserve">Excluding DV Projects: </t>
    </r>
    <r>
      <rPr>
        <sz val="11"/>
        <color theme="1"/>
        <rFont val="Calibri"/>
        <family val="2"/>
        <scheme val="minor"/>
      </rPr>
      <t>The applicant was responsive to the Data Center in Annual Corrections for LSA and/or SPM reports.</t>
    </r>
  </si>
  <si>
    <t xml:space="preserve">Points Possible: </t>
  </si>
  <si>
    <t>Non Profit Organization?</t>
  </si>
  <si>
    <t>DV Project?</t>
  </si>
  <si>
    <t xml:space="preserve">Points Earned: </t>
  </si>
  <si>
    <t xml:space="preserve">Thresholds Met (Must be 2 to continue): </t>
  </si>
  <si>
    <t>Project Type: SSO-Standalone</t>
  </si>
  <si>
    <t>Section 2: Project Design and Organization Structure</t>
  </si>
  <si>
    <t>Applicant accurately describes the process of connecting program participants to their region’s Coordinated Entry.</t>
  </si>
  <si>
    <t xml:space="preserve">Participation in supportive services is required for all participants.     </t>
  </si>
  <si>
    <t>2.2
(SP)
(OC)</t>
  </si>
  <si>
    <t>Advancing Funding Priorities</t>
  </si>
  <si>
    <t>2.3
(OC)</t>
  </si>
  <si>
    <t>The Department of Housing and Urban Development (HUD) and the NC Balance of State CoC (NC BoS CoC) prioritize funding for certain homeless subpopulations. This project targets one of the subpopulations below. And, it describes additional outreach activities, partnerships with organizations that serve that population, and a service plan that meets that subpopulation’s specific needs.
This project targets:
•	People with a physical disability/impairment or a developmental disability (24 CFR 582.5), not including substance use disorder.
•	Seniors (persons age 62+)
•	Veterans
•	Survivors of interpersonal violence 
•	Unaccompanied or parenting youth 18-24</t>
  </si>
  <si>
    <t>Project Policies and Procedures; ZoomGrants Page Reference Form</t>
  </si>
  <si>
    <t>2.4
(OC)</t>
  </si>
  <si>
    <t xml:space="preserve">The project will provide on-site substance abuse treatment services for people experiencing homelessness, and program participants will be required to take part in such services as a condition of continued participation in the program. Applicant has an occupancy agreement that requires participation. </t>
  </si>
  <si>
    <t>Participation in supportive services is required for all participants.</t>
  </si>
  <si>
    <t>Services Resource Leverage Plan</t>
  </si>
  <si>
    <t>ZoomGrants, Submitted MOU/contract/commitment letter to demonstrate leveraging resources</t>
  </si>
  <si>
    <t xml:space="preserve">CoC Program Funded Projects should utilize housing and healthcare resources not funded through the CoC or ESG Programs. Examples of housing and healthcare resources include those provided by private organizations, state or local government sources, public housing agencies, and faith-based organizations. 
CoCs and projects can achieve extra points: 
•In the case of housing subsidies for PSH or TH projects, the leveraged resources provide at least 25 percent of the units included in the project; or
• In the case of housing subsidies for a RRH project, the leveraged resources serve at least 25 percent of the program participants included
• In the case of an organization that provides substance use disorder treatment or recovery services, the leveraged resource provides access to all participants who qualify for those services; or
• In the case of healthcare or behavioral health resources, the value of assistance being provided is at least an amount that is equivalent to 25 percent of the funding being requested
Leveraging resources, but not to the full extent listed above, may result in partial points being awarded. </t>
  </si>
  <si>
    <t>3.1
(OC)</t>
  </si>
  <si>
    <r>
      <rPr>
        <b/>
        <sz val="11"/>
        <color theme="1"/>
        <rFont val="Calibri"/>
        <family val="2"/>
        <scheme val="minor"/>
      </rPr>
      <t xml:space="preserve">Excluding DV Projects: </t>
    </r>
    <r>
      <rPr>
        <sz val="11"/>
        <color theme="1"/>
        <rFont val="Calibri"/>
        <family val="2"/>
        <scheme val="minor"/>
      </rPr>
      <t>At least 45% of the people served by the project had at least one disability.</t>
    </r>
  </si>
  <si>
    <t>APR Q13a2 divided by total enrolled</t>
  </si>
  <si>
    <t>100% of project participants entered the project from an eligible situation.</t>
  </si>
  <si>
    <t>APR Q15 - if participants are found ineligible, staff will follow up with the grantee to determine eligibility</t>
  </si>
  <si>
    <t>3.2
(OC)</t>
  </si>
  <si>
    <t>3.3
(OC)</t>
  </si>
  <si>
    <t>APR 23a/b</t>
  </si>
  <si>
    <t>3.4
(OC)</t>
  </si>
  <si>
    <t>3.5
(SP)</t>
  </si>
  <si>
    <t>8% or less of people who exited to PH returned to homelessness within 2 years.</t>
  </si>
  <si>
    <t>0701 SPM Report</t>
  </si>
  <si>
    <t>APR 19a1, 19a2</t>
  </si>
  <si>
    <t>Project Type: Rapid Rehousing</t>
  </si>
  <si>
    <t>Performance Benchmarks</t>
  </si>
  <si>
    <t>At least 80% of exits were to a permanent housing destination.</t>
  </si>
  <si>
    <t>At least 20% of adults increased earned income.</t>
  </si>
  <si>
    <t>12% or less of people who exited to PH returned to homelessness within 2 years.</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</si>
  <si>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RRH project that utilizes HMIS or a comparable database, regardless of funding source, will be scored for this section using the CoC-APR report from HMIS or comparable database. </t>
    </r>
  </si>
  <si>
    <t>Project Type: Permanent Supportive Housing</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</si>
  <si>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PSH project that utilizes HMIS or a comparable database, regardless of funding source, will be scored for this section using the CoC-APR report from HMIS or comparable database. </t>
    </r>
  </si>
  <si>
    <t>At least 85% of participants exited to permanent housing or remained in the PSH program.</t>
  </si>
  <si>
    <t>APR 23c</t>
  </si>
  <si>
    <t>At least 40% of adults increased unearned income.</t>
  </si>
  <si>
    <t>Points Possible</t>
  </si>
  <si>
    <t>Points Earned</t>
  </si>
  <si>
    <t>Total Project Score</t>
  </si>
  <si>
    <t xml:space="preserve">Thresholds: </t>
  </si>
  <si>
    <t xml:space="preserve">Standards: </t>
  </si>
  <si>
    <t xml:space="preserve">Scorecard-All Applicants: </t>
  </si>
  <si>
    <t xml:space="preserve">Scorecard-Project Type: </t>
  </si>
  <si>
    <t xml:space="preserve">Total Score (Out of 100): </t>
  </si>
  <si>
    <t xml:space="preserve">Total: </t>
  </si>
  <si>
    <t>Manual Entry Needed</t>
  </si>
  <si>
    <t>HMIS/Comparable Database Participation</t>
  </si>
  <si>
    <t>3.4
(SP)</t>
  </si>
  <si>
    <t>3.3
(SP)</t>
  </si>
  <si>
    <t>Meeting Required Point Distributions</t>
  </si>
  <si>
    <t>FY2026 Scorecard for CoC Program Funds: Renewal Projects</t>
  </si>
  <si>
    <t xml:space="preserve">This scorecard will be used by the North Carolina Balance of State Continuum of Care (NC BoS CoC) Project Review Committee to score applications for renewal projects. The NC BoS CoC prioritizes projects that are implemented in a timely manner with successful outcomes, meet performance benchmarks as demonstrated by their Annual Performance Report (APR), and adhere to the CoC’s Funding Priorities. Decisions in this tool are based on the content submitted by the applicant before the submission deadline. Content submitted after the deadline will not be considered in this review. However, the NC BoS CoC Project Review Committee may ask applicant agencies to provide additional information as needed to complete the following scorecard.  </t>
  </si>
  <si>
    <t xml:space="preserve">The first component of this tool is a Threshold Review, which is completed by NC BoS CoC staff at the North Carolina Coalition to End Homelessness (NCCEH). The Threshold Review includes thresholds that must be met in order for an applicant to advance in the CoC Program Competition and standards that an applicant should meet. Projects that do not meet thresholds will not be put through the next steps in the application process. Unmet standards will result in specific guidance provided to the applicant, with the possibility of required corrections as a condition for submission. The second component of this tool is the Scorecard, which was locally developed by our Scorecard Committee and derived from our CoC’s Funding Priorities. The Scorecard gives a numerical score to each applicant, providing foundational information about project performance to the Project Review Committee, who are responsible for ranking projects competitively on our Priority Listing.  </t>
  </si>
  <si>
    <r>
      <rPr>
        <b/>
        <sz val="11"/>
        <color rgb="FF000000"/>
        <rFont val="Calibri"/>
        <family val="2"/>
      </rPr>
      <t>If the project has been in operation for at least one full operating year at the time of the NOFO release:</t>
    </r>
    <r>
      <rPr>
        <sz val="11"/>
        <color rgb="FF000000"/>
        <rFont val="Calibri"/>
        <family val="2"/>
      </rPr>
      <t xml:space="preserve"> The applicant spent at least 90% of the project(s)’s budget in the most recently completed operating year. 
(Percentages will be rounded to the nearest whole number. If less than 90% spent, applicants may meet this threshold by providing a narrative explaining why the grant was underspent and actions the agency has taken/will take to ensure higher utilization in the future.) </t>
    </r>
  </si>
  <si>
    <t>The agency participated in the 2025 annual CE evaluation process, submitting both an agency survey and client surveys.</t>
  </si>
  <si>
    <t>The agency participated in at least 85% of the region’s case conferencing in calendar year 2025.</t>
  </si>
  <si>
    <r>
      <rPr>
        <b/>
        <sz val="11"/>
        <color theme="1"/>
        <rFont val="Calibri"/>
        <family val="2"/>
        <scheme val="minor"/>
      </rPr>
      <t>RRH &amp; PSH Only:</t>
    </r>
    <r>
      <rPr>
        <sz val="11"/>
        <color theme="1"/>
        <rFont val="Calibri"/>
        <family val="2"/>
        <scheme val="minor"/>
      </rPr>
      <t xml:space="preserve"> At least 95% of new households who entered the project in calendar year 2025 were referred through Coordinated Entry.</t>
    </r>
  </si>
  <si>
    <t>SSO-Standalone Project?</t>
  </si>
  <si>
    <t>HMIS Data Completeness- Percentage of Issue Rate</t>
  </si>
  <si>
    <t>The applicant submitted their APR on or before the designated deadline.</t>
  </si>
  <si>
    <t>Sage</t>
  </si>
  <si>
    <t>APR Q6a-6d</t>
  </si>
  <si>
    <t>The permanent supportive housing project incorporates moving-on strategies in its project policies and procedures (Note: this should not be a separate section, but all sections of the document should indicate how the program uses a moving-on approach). To receive full points project policies and procedures should include:
• Regular evaluation using standardized criteria to identify households who may be interested and able to move-on;
• A formal partnership with one or more affordable housing providers (like a public housing authority/HCV organization);
• A method to prepare tenants to move-on and exit planning procedures;
• A method to link moving-on tenants to mainstream services and supports;
• Procedures to provide step-down services after exit; and
• A strategy to evaluate the effectiveness of moving-on strategies.</t>
  </si>
  <si>
    <t>1.5
(OC)</t>
  </si>
  <si>
    <t>1.8
(OC)</t>
  </si>
  <si>
    <t xml:space="preserve">1.9
</t>
  </si>
  <si>
    <t xml:space="preserve">1.7
(OC)
</t>
  </si>
  <si>
    <t>2.1
(SP)
(OC)</t>
  </si>
  <si>
    <t>Project in operation for at least one full operating year?</t>
  </si>
  <si>
    <t>2.2
(OC)</t>
  </si>
  <si>
    <t>CE evaluation documentation submitted for 2025</t>
  </si>
  <si>
    <t>CE Lead Interview</t>
  </si>
  <si>
    <t>CE Audit Report pulled by NCCEH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</si>
</sst>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charset val="1"/>
    </font>
    <font>
      <b/>
      <sz val="11"/>
      <color rgb="FF000000"/>
      <name val="Calibri"/>
    </font>
    <font>
      <i/>
      <sz val="11"/>
      <color rgb="FF000000"/>
      <name val="Calibri"/>
    </font>
    <font>
      <i/>
      <sz val="11"/>
      <color theme="1"/>
      <name val="Calibri"/>
      <family val="2"/>
      <scheme val="minor"/>
    </font>
    <font>
      <i/>
      <sz val="11"/>
      <color rgb="FF000000"/>
      <name val="Calibri"/>
      <family val="2"/>
    </font>
    <font>
      <sz val="11"/>
      <color rgb="FF000000"/>
      <name val="Calibri"/>
      <family val="2"/>
    </font>
    <font>
      <sz val="11"/>
      <color rgb="FF000000"/>
      <name val="Calibri"/>
      <family val="2"/>
      <scheme val="minor"/>
    </font>
    <font>
      <i/>
      <sz val="11"/>
      <color rgb="FF000000"/>
      <name val="Calibri"/>
      <family val="2"/>
      <scheme val="minor"/>
    </font>
    <font>
      <b/>
      <sz val="12"/>
      <color theme="1"/>
      <name val="Calibri"/>
      <family val="2"/>
      <scheme val="minor"/>
    </font>
    <font>
      <sz val="12"/>
      <color theme="1"/>
      <name val="Calibri"/>
      <family val="2"/>
      <scheme val="minor"/>
    </font>
    <font>
      <b/>
      <i/>
      <sz val="16"/>
      <color theme="1"/>
      <name val="Calibri"/>
      <family val="2"/>
      <scheme val="minor"/>
    </font>
    <font>
      <b/>
      <sz val="11"/>
      <color rgb="FF000000"/>
      <name val="Calibri"/>
      <family val="2"/>
    </font>
    <font>
      <sz val="11"/>
      <name val="Calibri"/>
      <family val="2"/>
    </font>
    <font>
      <sz val="16"/>
      <color theme="1"/>
      <name val="Calibri"/>
      <family val="2"/>
      <scheme val="minor"/>
    </font>
    <font>
      <sz val="14"/>
      <color theme="1"/>
      <name val="Calibri"/>
      <family val="2"/>
      <scheme val="minor"/>
    </font>
    <font>
      <b/>
      <sz val="14"/>
      <color theme="1"/>
      <name val="Calibri"/>
      <family val="2"/>
      <scheme val="minor"/>
    </font>
    <font>
      <b/>
      <sz val="18"/>
      <color theme="1"/>
      <name val="Calibri"/>
      <family val="2"/>
      <scheme val="minor"/>
    </font>
    <font>
      <u/>
      <sz val="11"/>
      <color rgb="FF000000"/>
      <name val="Calibri"/>
      <family val="2"/>
    </font>
    <font>
      <i/>
      <sz val="9"/>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E5E5"/>
        <bgColor indexed="64"/>
      </patternFill>
    </fill>
    <fill>
      <patternFill patternType="solid">
        <fgColor rgb="FFFFC1C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CCCCFF"/>
        <bgColor indexed="64"/>
      </patternFill>
    </fill>
    <fill>
      <patternFill patternType="solid">
        <fgColor rgb="FFE7E7FF"/>
        <bgColor indexed="64"/>
      </patternFill>
    </fill>
  </fills>
  <borders count="28">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bottom style="thin">
        <color indexed="64"/>
      </bottom>
      <diagonal/>
    </border>
    <border>
      <left style="thin">
        <color indexed="64"/>
      </left>
      <right/>
      <top/>
      <bottom/>
      <diagonal/>
    </border>
    <border>
      <left style="thin">
        <color rgb="FF000000"/>
      </left>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style="thin">
        <color indexed="64"/>
      </right>
      <top style="thin">
        <color rgb="FF000000"/>
      </top>
      <bottom/>
      <diagonal/>
    </border>
  </borders>
  <cellStyleXfs count="1">
    <xf numFmtId="0" fontId="0" fillId="0" borderId="0"/>
  </cellStyleXfs>
  <cellXfs count="189">
    <xf numFmtId="0" fontId="0" fillId="0" borderId="0" xfId="0"/>
    <xf numFmtId="0" fontId="2" fillId="0" borderId="0" xfId="0" applyFont="1"/>
    <xf numFmtId="0" fontId="1" fillId="0" borderId="0" xfId="0" applyFont="1"/>
    <xf numFmtId="0" fontId="0" fillId="0" borderId="0" xfId="0" applyAlignment="1">
      <alignment vertical="center"/>
    </xf>
    <xf numFmtId="0" fontId="1" fillId="2" borderId="7" xfId="0" applyFont="1" applyFill="1" applyBorder="1" applyAlignment="1">
      <alignment horizontal="center" vertical="center"/>
    </xf>
    <xf numFmtId="0" fontId="0" fillId="0" borderId="0" xfId="0"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0" fillId="0" borderId="7" xfId="0" applyBorder="1" applyAlignment="1">
      <alignment horizontal="center" vertical="center" wrapText="1"/>
    </xf>
    <xf numFmtId="0" fontId="12" fillId="0" borderId="7" xfId="0" applyFont="1" applyBorder="1" applyAlignment="1">
      <alignment vertical="center"/>
    </xf>
    <xf numFmtId="0" fontId="1" fillId="12" borderId="7" xfId="0" applyFont="1" applyFill="1" applyBorder="1" applyAlignment="1">
      <alignment horizontal="center" vertical="center"/>
    </xf>
    <xf numFmtId="0" fontId="0" fillId="0" borderId="7" xfId="0" applyBorder="1" applyAlignment="1">
      <alignment horizontal="right" vertical="center"/>
    </xf>
    <xf numFmtId="0" fontId="1" fillId="14" borderId="7" xfId="0" applyFont="1" applyFill="1" applyBorder="1" applyAlignment="1">
      <alignment horizontal="center" vertical="center"/>
    </xf>
    <xf numFmtId="0" fontId="1" fillId="15" borderId="7" xfId="0" applyFont="1" applyFill="1" applyBorder="1" applyAlignment="1">
      <alignment horizontal="center" vertical="center"/>
    </xf>
    <xf numFmtId="0" fontId="11" fillId="0" borderId="7" xfId="0" applyFont="1" applyBorder="1" applyAlignment="1">
      <alignment horizontal="right"/>
    </xf>
    <xf numFmtId="0" fontId="12" fillId="4" borderId="7" xfId="0" applyFont="1" applyFill="1" applyBorder="1" applyAlignment="1">
      <alignment horizontal="right"/>
    </xf>
    <xf numFmtId="0" fontId="12" fillId="4" borderId="7" xfId="0" applyFont="1" applyFill="1" applyBorder="1" applyAlignment="1">
      <alignment horizontal="center"/>
    </xf>
    <xf numFmtId="0" fontId="11" fillId="0" borderId="7" xfId="0" applyFont="1" applyBorder="1" applyAlignment="1">
      <alignment horizontal="right" vertical="center"/>
    </xf>
    <xf numFmtId="0" fontId="11" fillId="3" borderId="7" xfId="0" applyFont="1" applyFill="1" applyBorder="1" applyAlignment="1">
      <alignment horizontal="right"/>
    </xf>
    <xf numFmtId="0" fontId="17" fillId="3" borderId="7" xfId="0" applyFont="1" applyFill="1" applyBorder="1"/>
    <xf numFmtId="0" fontId="12" fillId="5" borderId="7" xfId="0" applyFont="1" applyFill="1" applyBorder="1" applyAlignment="1">
      <alignment horizontal="center" vertical="center"/>
    </xf>
    <xf numFmtId="0" fontId="12" fillId="5" borderId="11" xfId="0" applyFont="1" applyFill="1" applyBorder="1" applyAlignment="1">
      <alignment vertical="center"/>
    </xf>
    <xf numFmtId="0" fontId="12" fillId="5" borderId="7" xfId="0" applyFont="1" applyFill="1" applyBorder="1" applyAlignment="1">
      <alignment horizontal="center" vertical="center" wrapText="1"/>
    </xf>
    <xf numFmtId="0" fontId="12" fillId="5" borderId="7" xfId="0" applyFont="1" applyFill="1" applyBorder="1" applyAlignment="1" applyProtection="1">
      <alignment vertical="center"/>
      <protection locked="0"/>
    </xf>
    <xf numFmtId="0" fontId="0" fillId="0" borderId="7" xfId="0" applyBorder="1" applyAlignment="1" applyProtection="1">
      <alignment vertical="center"/>
      <protection locked="0"/>
    </xf>
    <xf numFmtId="0" fontId="21" fillId="0" borderId="7" xfId="0" applyFont="1" applyBorder="1" applyAlignment="1" applyProtection="1">
      <alignment horizontal="center" vertical="center" wrapText="1"/>
      <protection locked="0"/>
    </xf>
    <xf numFmtId="0" fontId="17" fillId="8" borderId="7" xfId="0" applyFont="1" applyFill="1" applyBorder="1" applyAlignment="1">
      <alignment horizontal="right" vertical="center"/>
    </xf>
    <xf numFmtId="0" fontId="18" fillId="7" borderId="15" xfId="0" applyFont="1" applyFill="1" applyBorder="1" applyAlignment="1">
      <alignment horizontal="center"/>
    </xf>
    <xf numFmtId="0" fontId="18" fillId="7" borderId="10" xfId="0" applyFont="1" applyFill="1" applyBorder="1" applyAlignment="1">
      <alignment horizontal="center"/>
    </xf>
    <xf numFmtId="0" fontId="18" fillId="7" borderId="11" xfId="0" applyFont="1" applyFill="1" applyBorder="1" applyAlignment="1">
      <alignment horizontal="center"/>
    </xf>
    <xf numFmtId="0" fontId="17" fillId="0" borderId="7" xfId="0" applyFont="1" applyBorder="1" applyAlignment="1" applyProtection="1">
      <alignment horizontal="center" vertical="center"/>
      <protection locked="0"/>
    </xf>
    <xf numFmtId="0" fontId="0" fillId="0" borderId="20" xfId="0" applyBorder="1" applyAlignment="1">
      <alignment horizontal="center"/>
    </xf>
    <xf numFmtId="0" fontId="0" fillId="0" borderId="17" xfId="0"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12" fillId="0" borderId="15" xfId="0" applyFont="1" applyBorder="1" applyAlignment="1">
      <alignment horizontal="left" vertical="center" wrapText="1" indent="1"/>
    </xf>
    <xf numFmtId="0" fontId="12" fillId="0" borderId="10" xfId="0" applyFont="1" applyBorder="1" applyAlignment="1">
      <alignment horizontal="left" vertical="center" wrapText="1" indent="1"/>
    </xf>
    <xf numFmtId="0" fontId="12" fillId="0" borderId="11" xfId="0" applyFont="1" applyBorder="1" applyAlignment="1">
      <alignment horizontal="left" vertical="center" wrapText="1" indent="1"/>
    </xf>
    <xf numFmtId="0" fontId="19" fillId="0" borderId="15" xfId="0" applyFont="1" applyBorder="1" applyAlignment="1">
      <alignment horizontal="center"/>
    </xf>
    <xf numFmtId="0" fontId="19" fillId="0" borderId="10" xfId="0" applyFont="1" applyBorder="1" applyAlignment="1">
      <alignment horizontal="center"/>
    </xf>
    <xf numFmtId="0" fontId="19" fillId="0" borderId="11" xfId="0" applyFont="1" applyBorder="1" applyAlignment="1">
      <alignment horizontal="center"/>
    </xf>
    <xf numFmtId="0" fontId="12" fillId="0" borderId="20" xfId="0" applyFont="1" applyBorder="1" applyAlignment="1">
      <alignment horizontal="left" vertical="center" wrapText="1" indent="1"/>
    </xf>
    <xf numFmtId="0" fontId="12" fillId="0" borderId="17" xfId="0" applyFont="1" applyBorder="1" applyAlignment="1">
      <alignment horizontal="left" vertical="center" wrapText="1" indent="1"/>
    </xf>
    <xf numFmtId="0" fontId="12" fillId="0" borderId="21" xfId="0" applyFont="1" applyBorder="1" applyAlignment="1">
      <alignment horizontal="left" vertical="center" wrapText="1" indent="1"/>
    </xf>
    <xf numFmtId="0" fontId="12" fillId="0" borderId="23"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18" xfId="0" applyFont="1" applyBorder="1" applyAlignment="1">
      <alignment horizontal="left" vertical="center" wrapText="1" indent="1"/>
    </xf>
    <xf numFmtId="0" fontId="12" fillId="0" borderId="12" xfId="0" applyFont="1" applyBorder="1" applyAlignment="1">
      <alignment horizontal="left" vertical="center" wrapText="1" indent="1"/>
    </xf>
    <xf numFmtId="0" fontId="12" fillId="0" borderId="13" xfId="0" applyFont="1" applyBorder="1" applyAlignment="1">
      <alignment horizontal="left" vertical="center" wrapText="1" indent="1"/>
    </xf>
    <xf numFmtId="0" fontId="12" fillId="0" borderId="14" xfId="0" applyFont="1" applyBorder="1" applyAlignment="1">
      <alignment horizontal="left" vertical="center" wrapText="1" indent="1"/>
    </xf>
    <xf numFmtId="0" fontId="0" fillId="0" borderId="7" xfId="0" applyBorder="1" applyAlignment="1">
      <alignment horizontal="center" vertical="center"/>
    </xf>
    <xf numFmtId="0" fontId="0" fillId="4" borderId="7" xfId="0" applyFill="1" applyBorder="1" applyAlignment="1">
      <alignment horizontal="center" vertical="center"/>
    </xf>
    <xf numFmtId="0" fontId="0" fillId="0" borderId="9" xfId="0" applyBorder="1" applyAlignment="1">
      <alignment horizontal="center" vertical="center"/>
    </xf>
    <xf numFmtId="0" fontId="0" fillId="4" borderId="9" xfId="0"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1" fillId="2" borderId="7" xfId="0" applyFont="1" applyFill="1" applyBorder="1" applyAlignment="1">
      <alignment horizontal="center"/>
    </xf>
    <xf numFmtId="0" fontId="16" fillId="0" borderId="7" xfId="0" applyFont="1" applyBorder="1" applyAlignment="1">
      <alignment horizontal="center" vertical="center"/>
    </xf>
    <xf numFmtId="0" fontId="0" fillId="6" borderId="7" xfId="0" applyFill="1" applyBorder="1" applyAlignment="1">
      <alignment horizontal="center" vertical="center"/>
    </xf>
    <xf numFmtId="0" fontId="0" fillId="9" borderId="7" xfId="0" applyFill="1" applyBorder="1" applyAlignment="1">
      <alignment horizontal="center"/>
    </xf>
    <xf numFmtId="0" fontId="8" fillId="0" borderId="7" xfId="0" applyFont="1" applyBorder="1" applyAlignment="1">
      <alignment horizontal="left" vertical="center" wrapText="1" indent="1"/>
    </xf>
    <xf numFmtId="0" fontId="7" fillId="0" borderId="7" xfId="0" applyFont="1" applyBorder="1" applyAlignment="1">
      <alignment horizontal="center" vertical="center" wrapText="1"/>
    </xf>
    <xf numFmtId="0" fontId="11" fillId="6" borderId="15" xfId="0" applyFont="1" applyFill="1" applyBorder="1" applyAlignment="1">
      <alignment horizontal="right" vertical="center"/>
    </xf>
    <xf numFmtId="0" fontId="11" fillId="6" borderId="10" xfId="0" applyFont="1" applyFill="1" applyBorder="1" applyAlignment="1">
      <alignment horizontal="right" vertical="center"/>
    </xf>
    <xf numFmtId="0" fontId="11" fillId="6" borderId="11" xfId="0" applyFont="1" applyFill="1" applyBorder="1" applyAlignment="1">
      <alignment horizontal="right" vertical="center"/>
    </xf>
    <xf numFmtId="0" fontId="11" fillId="9" borderId="15" xfId="0" applyFont="1" applyFill="1" applyBorder="1" applyAlignment="1">
      <alignment horizontal="right" vertical="center"/>
    </xf>
    <xf numFmtId="0" fontId="11" fillId="9" borderId="10" xfId="0" applyFont="1" applyFill="1" applyBorder="1" applyAlignment="1">
      <alignment horizontal="right" vertical="center"/>
    </xf>
    <xf numFmtId="0" fontId="11" fillId="9" borderId="11" xfId="0" applyFont="1" applyFill="1" applyBorder="1" applyAlignment="1">
      <alignment horizontal="right" vertical="center"/>
    </xf>
    <xf numFmtId="0" fontId="8" fillId="5" borderId="7" xfId="0" applyFont="1" applyFill="1" applyBorder="1" applyAlignment="1">
      <alignment horizontal="left" vertical="center" wrapText="1" indent="1"/>
    </xf>
    <xf numFmtId="0" fontId="10" fillId="5" borderId="7" xfId="0" applyFont="1" applyFill="1" applyBorder="1" applyAlignment="1">
      <alignment horizontal="center" vertical="center" wrapText="1"/>
    </xf>
    <xf numFmtId="0" fontId="14" fillId="0" borderId="7" xfId="0" applyFont="1" applyBorder="1" applyAlignment="1">
      <alignment horizontal="center" vertical="center" wrapText="1"/>
    </xf>
    <xf numFmtId="0" fontId="1" fillId="5" borderId="7" xfId="0" applyFont="1" applyFill="1" applyBorder="1" applyAlignment="1" applyProtection="1">
      <alignment horizontal="center"/>
      <protection locked="0"/>
    </xf>
    <xf numFmtId="0" fontId="0" fillId="0" borderId="7" xfId="0" applyBorder="1" applyAlignment="1" applyProtection="1">
      <alignment horizontal="center" vertical="center" wrapText="1"/>
      <protection locked="0"/>
    </xf>
    <xf numFmtId="0" fontId="9" fillId="4" borderId="7" xfId="0" applyFont="1" applyFill="1" applyBorder="1" applyAlignment="1">
      <alignment horizontal="left" vertical="center" wrapText="1" indent="1"/>
    </xf>
    <xf numFmtId="0" fontId="7" fillId="4" borderId="27" xfId="0" applyFont="1" applyFill="1" applyBorder="1" applyAlignment="1">
      <alignment horizontal="center" vertical="center"/>
    </xf>
    <xf numFmtId="0" fontId="7" fillId="4" borderId="14" xfId="0" applyFont="1" applyFill="1" applyBorder="1" applyAlignment="1">
      <alignment horizontal="center" vertical="center"/>
    </xf>
    <xf numFmtId="0" fontId="14" fillId="4" borderId="7" xfId="0" applyFont="1" applyFill="1" applyBorder="1" applyAlignment="1">
      <alignment horizontal="center" vertical="center" wrapText="1"/>
    </xf>
    <xf numFmtId="0" fontId="1" fillId="4" borderId="19"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2" xfId="0" applyFont="1" applyFill="1" applyBorder="1" applyAlignment="1" applyProtection="1">
      <alignment horizontal="center"/>
      <protection locked="0"/>
    </xf>
    <xf numFmtId="0" fontId="1" fillId="4" borderId="12" xfId="0" applyFont="1" applyFill="1" applyBorder="1" applyAlignment="1" applyProtection="1">
      <alignment horizontal="center"/>
      <protection locked="0"/>
    </xf>
    <xf numFmtId="0" fontId="1" fillId="4" borderId="13" xfId="0" applyFont="1" applyFill="1" applyBorder="1" applyAlignment="1" applyProtection="1">
      <alignment horizontal="center"/>
      <protection locked="0"/>
    </xf>
    <xf numFmtId="0" fontId="1" fillId="4" borderId="22" xfId="0" applyFont="1" applyFill="1" applyBorder="1" applyAlignment="1" applyProtection="1">
      <alignment horizontal="center"/>
      <protection locked="0"/>
    </xf>
    <xf numFmtId="0" fontId="15" fillId="0" borderId="5" xfId="0" applyFont="1" applyBorder="1" applyAlignment="1">
      <alignment horizontal="left" vertical="center" wrapText="1" indent="1"/>
    </xf>
    <xf numFmtId="0" fontId="3" fillId="0" borderId="5" xfId="0" applyFont="1" applyBorder="1" applyAlignment="1">
      <alignment horizontal="left" vertical="center" wrapText="1" indent="1"/>
    </xf>
    <xf numFmtId="0" fontId="7"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4"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5" xfId="0" applyBorder="1" applyAlignment="1" applyProtection="1">
      <alignment horizontal="left" wrapText="1"/>
      <protection locked="0"/>
    </xf>
    <xf numFmtId="0" fontId="1" fillId="2" borderId="6" xfId="0" applyFont="1" applyFill="1" applyBorder="1" applyAlignment="1">
      <alignment horizontal="center"/>
    </xf>
    <xf numFmtId="0" fontId="1" fillId="2" borderId="1" xfId="0" applyFont="1" applyFill="1" applyBorder="1" applyAlignment="1">
      <alignment horizontal="center"/>
    </xf>
    <xf numFmtId="0" fontId="0" fillId="0" borderId="9"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1" fillId="0" borderId="7" xfId="0" applyFont="1" applyBorder="1" applyAlignment="1" applyProtection="1">
      <alignment horizontal="center"/>
      <protection locked="0"/>
    </xf>
    <xf numFmtId="0" fontId="1" fillId="2" borderId="3" xfId="0" applyFont="1" applyFill="1" applyBorder="1" applyAlignment="1">
      <alignment horizontal="center"/>
    </xf>
    <xf numFmtId="0" fontId="1" fillId="2" borderId="2" xfId="0" applyFont="1" applyFill="1" applyBorder="1" applyAlignment="1">
      <alignment horizontal="center"/>
    </xf>
    <xf numFmtId="0" fontId="8" fillId="4" borderId="7" xfId="0" applyFont="1" applyFill="1" applyBorder="1" applyAlignment="1">
      <alignment horizontal="left" vertical="center" wrapText="1" indent="1"/>
    </xf>
    <xf numFmtId="0" fontId="7" fillId="4" borderId="7" xfId="0" applyFont="1" applyFill="1" applyBorder="1" applyAlignment="1">
      <alignment horizontal="center" vertical="center" wrapText="1"/>
    </xf>
    <xf numFmtId="0" fontId="1" fillId="4" borderId="7" xfId="0" applyFont="1" applyFill="1" applyBorder="1" applyAlignment="1" applyProtection="1">
      <alignment horizontal="center"/>
      <protection locked="0"/>
    </xf>
    <xf numFmtId="0" fontId="8" fillId="0" borderId="11" xfId="0" applyFont="1" applyBorder="1" applyAlignment="1">
      <alignment horizontal="left" vertical="center" wrapText="1" indent="1"/>
    </xf>
    <xf numFmtId="0" fontId="7" fillId="0" borderId="1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4" fillId="4" borderId="3"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0" fillId="4" borderId="24" xfId="0" applyFill="1" applyBorder="1" applyAlignment="1" applyProtection="1">
      <alignment horizontal="left" wrapText="1"/>
      <protection locked="0"/>
    </xf>
    <xf numFmtId="0" fontId="0" fillId="4" borderId="17" xfId="0" applyFill="1" applyBorder="1" applyAlignment="1" applyProtection="1">
      <alignment horizontal="left" wrapText="1"/>
      <protection locked="0"/>
    </xf>
    <xf numFmtId="0" fontId="0" fillId="4" borderId="21" xfId="0" applyFill="1" applyBorder="1" applyAlignment="1" applyProtection="1">
      <alignment horizontal="left" wrapText="1"/>
      <protection locked="0"/>
    </xf>
    <xf numFmtId="0" fontId="0" fillId="4" borderId="16" xfId="0" applyFill="1" applyBorder="1" applyAlignment="1" applyProtection="1">
      <alignment horizontal="left" wrapText="1"/>
      <protection locked="0"/>
    </xf>
    <xf numFmtId="0" fontId="0" fillId="4" borderId="13" xfId="0" applyFill="1" applyBorder="1" applyAlignment="1" applyProtection="1">
      <alignment horizontal="left" wrapText="1"/>
      <protection locked="0"/>
    </xf>
    <xf numFmtId="0" fontId="0" fillId="4" borderId="14" xfId="0" applyFill="1" applyBorder="1" applyAlignment="1" applyProtection="1">
      <alignment horizontal="left" wrapText="1"/>
      <protection locked="0"/>
    </xf>
    <xf numFmtId="0" fontId="8" fillId="4" borderId="17" xfId="0" applyFont="1" applyFill="1" applyBorder="1" applyAlignment="1">
      <alignment horizontal="left" vertical="center" wrapText="1" indent="1"/>
    </xf>
    <xf numFmtId="0" fontId="8" fillId="4" borderId="13" xfId="0" applyFont="1" applyFill="1" applyBorder="1" applyAlignment="1">
      <alignment horizontal="left" vertical="center" wrapText="1" indent="1"/>
    </xf>
    <xf numFmtId="0" fontId="7" fillId="4" borderId="15" xfId="0" applyFont="1" applyFill="1" applyBorder="1" applyAlignment="1">
      <alignment horizontal="center" vertical="center" wrapText="1"/>
    </xf>
    <xf numFmtId="0" fontId="0" fillId="0" borderId="7" xfId="0" applyBorder="1" applyAlignment="1">
      <alignment horizontal="center"/>
    </xf>
    <xf numFmtId="0" fontId="2" fillId="3" borderId="0" xfId="0" applyFont="1" applyFill="1" applyAlignment="1">
      <alignment horizontal="center"/>
    </xf>
    <xf numFmtId="0" fontId="2" fillId="3" borderId="5" xfId="0" applyFont="1" applyFill="1" applyBorder="1" applyAlignment="1">
      <alignment horizontal="center"/>
    </xf>
    <xf numFmtId="0" fontId="1" fillId="2" borderId="15" xfId="0" applyFont="1" applyFill="1" applyBorder="1" applyAlignment="1">
      <alignment horizontal="center" vertical="center"/>
    </xf>
    <xf numFmtId="0" fontId="1" fillId="2" borderId="11" xfId="0" applyFont="1" applyFill="1" applyBorder="1" applyAlignment="1">
      <alignment horizontal="center" vertical="center"/>
    </xf>
    <xf numFmtId="0" fontId="14" fillId="4" borderId="0" xfId="0" applyFont="1" applyFill="1" applyAlignment="1">
      <alignment horizontal="center" vertical="center" wrapText="1"/>
    </xf>
    <xf numFmtId="0" fontId="0" fillId="4" borderId="20" xfId="0" applyFill="1" applyBorder="1" applyAlignment="1" applyProtection="1">
      <alignment horizontal="left" wrapText="1"/>
      <protection locked="0"/>
    </xf>
    <xf numFmtId="0" fontId="0" fillId="4" borderId="12" xfId="0" applyFill="1" applyBorder="1" applyAlignment="1" applyProtection="1">
      <alignment horizontal="left" wrapText="1"/>
      <protection locked="0"/>
    </xf>
    <xf numFmtId="0" fontId="8" fillId="4" borderId="11" xfId="0" applyFont="1" applyFill="1" applyBorder="1" applyAlignment="1">
      <alignment horizontal="left" vertical="center" wrapText="1" indent="1"/>
    </xf>
    <xf numFmtId="0" fontId="4" fillId="4" borderId="11" xfId="0" applyFont="1" applyFill="1" applyBorder="1" applyAlignment="1">
      <alignment horizontal="left" vertical="center" wrapText="1" indent="1"/>
    </xf>
    <xf numFmtId="0" fontId="0" fillId="6" borderId="20" xfId="0" applyFill="1" applyBorder="1" applyAlignment="1">
      <alignment horizontal="center" vertical="center"/>
    </xf>
    <xf numFmtId="0" fontId="0" fillId="6" borderId="17" xfId="0" applyFill="1" applyBorder="1" applyAlignment="1">
      <alignment horizontal="center" vertical="center"/>
    </xf>
    <xf numFmtId="0" fontId="0" fillId="6" borderId="21" xfId="0" applyFill="1" applyBorder="1" applyAlignment="1">
      <alignment horizontal="center" vertical="center"/>
    </xf>
    <xf numFmtId="0" fontId="0" fillId="6" borderId="23" xfId="0" applyFill="1" applyBorder="1" applyAlignment="1">
      <alignment horizontal="center" vertical="center"/>
    </xf>
    <xf numFmtId="0" fontId="0" fillId="6" borderId="0" xfId="0" applyFill="1" applyAlignment="1">
      <alignment horizontal="center" vertical="center"/>
    </xf>
    <xf numFmtId="0" fontId="0" fillId="6" borderId="18" xfId="0" applyFill="1"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5" borderId="7" xfId="0" applyFill="1" applyBorder="1" applyAlignment="1">
      <alignment horizontal="center" vertical="center"/>
    </xf>
    <xf numFmtId="0" fontId="0" fillId="5" borderId="7" xfId="0" applyFill="1" applyBorder="1" applyAlignment="1">
      <alignment horizontal="left" vertical="center" wrapText="1" indent="1"/>
    </xf>
    <xf numFmtId="0" fontId="7" fillId="5" borderId="7" xfId="0" applyFont="1" applyFill="1" applyBorder="1" applyAlignment="1">
      <alignment horizontal="center" vertical="center"/>
    </xf>
    <xf numFmtId="0" fontId="0" fillId="5" borderId="7" xfId="0" applyFill="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0" fillId="4" borderId="7" xfId="0" applyFill="1" applyBorder="1" applyAlignment="1">
      <alignment horizontal="left" vertical="center" wrapText="1" indent="1"/>
    </xf>
    <xf numFmtId="0" fontId="6" fillId="4"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0" fillId="10" borderId="7" xfId="0" applyFill="1" applyBorder="1" applyAlignment="1">
      <alignment horizontal="center"/>
    </xf>
    <xf numFmtId="0" fontId="11" fillId="10" borderId="7" xfId="0" applyFont="1" applyFill="1" applyBorder="1" applyAlignment="1">
      <alignment horizontal="right" vertical="center"/>
    </xf>
    <xf numFmtId="0" fontId="0" fillId="4" borderId="7" xfId="0" applyFill="1" applyBorder="1" applyAlignment="1" applyProtection="1">
      <alignment horizontal="center" vertical="center" wrapText="1"/>
      <protection locked="0"/>
    </xf>
    <xf numFmtId="0" fontId="0" fillId="0" borderId="7" xfId="0" applyBorder="1" applyAlignment="1">
      <alignment horizontal="left" vertical="center" wrapText="1" indent="1"/>
    </xf>
    <xf numFmtId="0" fontId="0" fillId="0" borderId="7" xfId="0" applyBorder="1" applyAlignment="1">
      <alignment horizontal="center" vertical="center" wrapText="1"/>
    </xf>
    <xf numFmtId="0" fontId="11" fillId="6" borderId="7" xfId="0" applyFont="1" applyFill="1" applyBorder="1" applyAlignment="1">
      <alignment horizontal="right" vertical="center"/>
    </xf>
    <xf numFmtId="0" fontId="0" fillId="4" borderId="7" xfId="0" applyFill="1" applyBorder="1" applyAlignment="1">
      <alignment horizontal="center" vertical="center" wrapText="1"/>
    </xf>
    <xf numFmtId="0" fontId="0" fillId="0" borderId="7" xfId="0" applyBorder="1" applyAlignment="1" applyProtection="1">
      <alignment horizontal="left" wrapText="1"/>
      <protection locked="0"/>
    </xf>
    <xf numFmtId="0" fontId="1" fillId="0" borderId="7" xfId="0" applyFont="1" applyBorder="1" applyAlignment="1">
      <alignment horizontal="center" vertical="center" wrapText="1"/>
    </xf>
    <xf numFmtId="0" fontId="7" fillId="0" borderId="7" xfId="0" applyFont="1" applyBorder="1" applyAlignment="1">
      <alignment horizontal="center" vertical="center"/>
    </xf>
    <xf numFmtId="0" fontId="7" fillId="5" borderId="7" xfId="0" applyFont="1" applyFill="1" applyBorder="1" applyAlignment="1">
      <alignment horizontal="center" vertical="center" wrapText="1"/>
    </xf>
    <xf numFmtId="0" fontId="0" fillId="5" borderId="7" xfId="0" applyFill="1" applyBorder="1" applyAlignment="1">
      <alignment horizontal="center" vertical="center" wrapText="1"/>
    </xf>
    <xf numFmtId="0" fontId="7" fillId="4" borderId="7" xfId="0" applyFont="1" applyFill="1" applyBorder="1" applyAlignment="1">
      <alignment horizontal="center" vertical="center"/>
    </xf>
    <xf numFmtId="0" fontId="13" fillId="11" borderId="0" xfId="0" applyFont="1" applyFill="1" applyAlignment="1">
      <alignment horizontal="center"/>
    </xf>
    <xf numFmtId="0" fontId="13" fillId="11" borderId="5" xfId="0" applyFont="1" applyFill="1" applyBorder="1" applyAlignment="1">
      <alignment horizontal="center"/>
    </xf>
    <xf numFmtId="0" fontId="1" fillId="12" borderId="7" xfId="0" applyFont="1" applyFill="1" applyBorder="1" applyAlignment="1">
      <alignment horizontal="center"/>
    </xf>
    <xf numFmtId="0" fontId="2" fillId="11" borderId="15" xfId="0" applyFont="1" applyFill="1" applyBorder="1" applyAlignment="1">
      <alignment horizontal="left"/>
    </xf>
    <xf numFmtId="0" fontId="13" fillId="11" borderId="10" xfId="0" applyFont="1" applyFill="1" applyBorder="1" applyAlignment="1">
      <alignment horizontal="left"/>
    </xf>
    <xf numFmtId="0" fontId="13" fillId="11" borderId="11" xfId="0" applyFont="1" applyFill="1" applyBorder="1" applyAlignment="1">
      <alignment horizontal="left"/>
    </xf>
    <xf numFmtId="0" fontId="14" fillId="4" borderId="9"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2" fillId="13" borderId="15" xfId="0" applyFont="1" applyFill="1" applyBorder="1" applyAlignment="1">
      <alignment horizontal="left" wrapText="1"/>
    </xf>
    <xf numFmtId="0" fontId="13" fillId="13" borderId="10" xfId="0" applyFont="1" applyFill="1" applyBorder="1" applyAlignment="1">
      <alignment horizontal="left"/>
    </xf>
    <xf numFmtId="0" fontId="13" fillId="13" borderId="11" xfId="0" applyFont="1" applyFill="1" applyBorder="1" applyAlignment="1">
      <alignment horizontal="left"/>
    </xf>
    <xf numFmtId="0" fontId="1" fillId="14" borderId="7" xfId="0" applyFont="1" applyFill="1" applyBorder="1" applyAlignment="1">
      <alignment horizontal="center"/>
    </xf>
    <xf numFmtId="0" fontId="1" fillId="14" borderId="15" xfId="0" applyFont="1" applyFill="1" applyBorder="1" applyAlignment="1">
      <alignment horizontal="center" vertical="center"/>
    </xf>
    <xf numFmtId="0" fontId="1" fillId="14" borderId="11" xfId="0" applyFont="1" applyFill="1" applyBorder="1" applyAlignment="1">
      <alignment horizontal="center" vertical="center"/>
    </xf>
    <xf numFmtId="0" fontId="13" fillId="13" borderId="0" xfId="0" applyFont="1" applyFill="1" applyAlignment="1">
      <alignment horizontal="center"/>
    </xf>
    <xf numFmtId="0" fontId="13" fillId="13" borderId="5" xfId="0" applyFont="1" applyFill="1" applyBorder="1" applyAlignment="1">
      <alignment horizontal="center"/>
    </xf>
    <xf numFmtId="0" fontId="2" fillId="13" borderId="15" xfId="0" applyFont="1" applyFill="1" applyBorder="1" applyAlignment="1">
      <alignment horizontal="left"/>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2" fillId="16" borderId="15" xfId="0" applyFont="1" applyFill="1" applyBorder="1" applyAlignment="1">
      <alignment horizontal="left" wrapText="1"/>
    </xf>
    <xf numFmtId="0" fontId="13" fillId="16" borderId="10" xfId="0" applyFont="1" applyFill="1" applyBorder="1" applyAlignment="1">
      <alignment horizontal="left"/>
    </xf>
    <xf numFmtId="0" fontId="13" fillId="16" borderId="11" xfId="0" applyFont="1" applyFill="1" applyBorder="1" applyAlignment="1">
      <alignment horizontal="left"/>
    </xf>
    <xf numFmtId="0" fontId="1" fillId="15" borderId="7" xfId="0" applyFont="1" applyFill="1" applyBorder="1" applyAlignment="1">
      <alignment horizontal="center"/>
    </xf>
    <xf numFmtId="0" fontId="1" fillId="15" borderId="15" xfId="0" applyFont="1" applyFill="1" applyBorder="1" applyAlignment="1">
      <alignment horizontal="center" vertical="center"/>
    </xf>
    <xf numFmtId="0" fontId="1" fillId="15" borderId="11" xfId="0" applyFont="1" applyFill="1" applyBorder="1" applyAlignment="1">
      <alignment horizontal="center" vertical="center"/>
    </xf>
    <xf numFmtId="0" fontId="13" fillId="16" borderId="0" xfId="0" applyFont="1" applyFill="1" applyAlignment="1">
      <alignment horizontal="center"/>
    </xf>
    <xf numFmtId="0" fontId="13" fillId="16" borderId="5" xfId="0" applyFont="1" applyFill="1" applyBorder="1" applyAlignment="1">
      <alignment horizontal="center"/>
    </xf>
    <xf numFmtId="0" fontId="2" fillId="16" borderId="15" xfId="0" applyFont="1" applyFill="1" applyBorder="1" applyAlignment="1">
      <alignment horizontal="left"/>
    </xf>
    <xf numFmtId="0" fontId="12" fillId="0" borderId="7" xfId="0" applyFont="1" applyBorder="1" applyAlignment="1">
      <alignment horizontal="center"/>
    </xf>
    <xf numFmtId="2" fontId="17" fillId="3" borderId="7" xfId="0" applyNumberFormat="1" applyFont="1" applyFill="1" applyBorder="1" applyAlignment="1">
      <alignment horizontal="center"/>
    </xf>
    <xf numFmtId="0" fontId="18" fillId="2" borderId="7" xfId="0" applyFont="1" applyFill="1" applyBorder="1" applyAlignment="1">
      <alignment horizontal="center"/>
    </xf>
    <xf numFmtId="0" fontId="17" fillId="2" borderId="7" xfId="0" applyFont="1" applyFill="1" applyBorder="1" applyAlignment="1">
      <alignment horizontal="center"/>
    </xf>
  </cellXfs>
  <cellStyles count="1">
    <cellStyle name="Normal" xfId="0" builtinId="0"/>
  </cellStyles>
  <dxfs count="16">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theme="5"/>
      </font>
      <fill>
        <patternFill>
          <bgColor theme="7"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s>
  <tableStyles count="0" defaultTableStyle="TableStyleMedium2" defaultPivotStyle="PivotStyleMedium9"/>
  <colors>
    <mruColors>
      <color rgb="FFB6E8C1"/>
      <color rgb="FFDCF4E1"/>
      <color rgb="FFFFBDBD"/>
      <color rgb="FFE7E7FF"/>
      <color rgb="FFCCCCFF"/>
      <color rgb="FFD9D9FF"/>
      <color rgb="FFFFCC99"/>
      <color rgb="FFFFE2C5"/>
      <color rgb="FFFFC1C1"/>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274319</xdr:colOff>
      <xdr:row>32</xdr:row>
      <xdr:rowOff>148590</xdr:rowOff>
    </xdr:from>
    <xdr:to>
      <xdr:col>6</xdr:col>
      <xdr:colOff>273310</xdr:colOff>
      <xdr:row>43</xdr:row>
      <xdr:rowOff>64770</xdr:rowOff>
    </xdr:to>
    <xdr:pic>
      <xdr:nvPicPr>
        <xdr:cNvPr id="3" name="Picture 2">
          <a:extLst>
            <a:ext uri="{FF2B5EF4-FFF2-40B4-BE49-F238E27FC236}">
              <a16:creationId xmlns:a16="http://schemas.microsoft.com/office/drawing/2014/main" id="{243549B3-87C1-6FDB-9697-6317379AC896}"/>
            </a:ext>
          </a:extLst>
        </xdr:cNvPr>
        <xdr:cNvPicPr>
          <a:picLocks noChangeAspect="1"/>
        </xdr:cNvPicPr>
      </xdr:nvPicPr>
      <xdr:blipFill>
        <a:blip xmlns:r="http://schemas.openxmlformats.org/officeDocument/2006/relationships" r:embed="rId1"/>
        <a:stretch>
          <a:fillRect/>
        </a:stretch>
      </xdr:blipFill>
      <xdr:spPr>
        <a:xfrm>
          <a:off x="274319" y="7570470"/>
          <a:ext cx="8883911" cy="2011680"/>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D09BE-5E89-44F3-9DF9-1FAE3E85CEBC}">
  <dimension ref="A1:M32"/>
  <sheetViews>
    <sheetView topLeftCell="A22" workbookViewId="0">
      <selection activeCell="B21" sqref="B21:G22"/>
    </sheetView>
  </sheetViews>
  <sheetFormatPr defaultColWidth="9.109375" defaultRowHeight="14.4" x14ac:dyDescent="0.3"/>
  <cols>
    <col min="1" max="1" width="61.5546875" customWidth="1"/>
    <col min="2" max="2" width="30" style="3" customWidth="1"/>
    <col min="3" max="3" width="17.33203125" style="3" bestFit="1" customWidth="1"/>
    <col min="4" max="4" width="6" style="3" bestFit="1" customWidth="1"/>
    <col min="8" max="8" width="8.109375" customWidth="1"/>
    <col min="9" max="9" width="8.33203125" customWidth="1"/>
  </cols>
  <sheetData>
    <row r="1" spans="1:13" x14ac:dyDescent="0.3">
      <c r="A1" s="31" t="e" vm="1">
        <v>#VALUE!</v>
      </c>
      <c r="B1" s="32"/>
      <c r="C1" s="32"/>
      <c r="D1" s="32"/>
      <c r="E1" s="32"/>
      <c r="F1" s="32"/>
      <c r="G1" s="33"/>
    </row>
    <row r="2" spans="1:13" x14ac:dyDescent="0.3">
      <c r="A2" s="34"/>
      <c r="B2" s="35"/>
      <c r="C2" s="35"/>
      <c r="D2" s="35"/>
      <c r="E2" s="35"/>
      <c r="F2" s="35"/>
      <c r="G2" s="36"/>
    </row>
    <row r="3" spans="1:13" x14ac:dyDescent="0.3">
      <c r="A3" s="34"/>
      <c r="B3" s="35"/>
      <c r="C3" s="35"/>
      <c r="D3" s="35"/>
      <c r="E3" s="35"/>
      <c r="F3" s="35"/>
      <c r="G3" s="36"/>
    </row>
    <row r="4" spans="1:13" x14ac:dyDescent="0.3">
      <c r="A4" s="34"/>
      <c r="B4" s="35"/>
      <c r="C4" s="35"/>
      <c r="D4" s="35"/>
      <c r="E4" s="35"/>
      <c r="F4" s="35"/>
      <c r="G4" s="36"/>
    </row>
    <row r="5" spans="1:13" x14ac:dyDescent="0.3">
      <c r="A5" s="34"/>
      <c r="B5" s="35"/>
      <c r="C5" s="35"/>
      <c r="D5" s="35"/>
      <c r="E5" s="35"/>
      <c r="F5" s="35"/>
      <c r="G5" s="36"/>
    </row>
    <row r="6" spans="1:13" x14ac:dyDescent="0.3">
      <c r="A6" s="34"/>
      <c r="B6" s="35"/>
      <c r="C6" s="35"/>
      <c r="D6" s="35"/>
      <c r="E6" s="35"/>
      <c r="F6" s="35"/>
      <c r="G6" s="36"/>
    </row>
    <row r="7" spans="1:13" x14ac:dyDescent="0.3">
      <c r="A7" s="34"/>
      <c r="B7" s="35"/>
      <c r="C7" s="35"/>
      <c r="D7" s="35"/>
      <c r="E7" s="35"/>
      <c r="F7" s="35"/>
      <c r="G7" s="36"/>
    </row>
    <row r="8" spans="1:13" x14ac:dyDescent="0.3">
      <c r="A8" s="34"/>
      <c r="B8" s="35"/>
      <c r="C8" s="35"/>
      <c r="D8" s="35"/>
      <c r="E8" s="35"/>
      <c r="F8" s="35"/>
      <c r="G8" s="36"/>
    </row>
    <row r="9" spans="1:13" ht="23.4" x14ac:dyDescent="0.45">
      <c r="A9" s="40" t="s">
        <v>176</v>
      </c>
      <c r="B9" s="41"/>
      <c r="C9" s="41"/>
      <c r="D9" s="41"/>
      <c r="E9" s="41"/>
      <c r="F9" s="41"/>
      <c r="G9" s="42"/>
    </row>
    <row r="10" spans="1:13" ht="103.5" customHeight="1" x14ac:dyDescent="0.4">
      <c r="A10" s="37" t="s">
        <v>177</v>
      </c>
      <c r="B10" s="38"/>
      <c r="C10" s="38"/>
      <c r="D10" s="38"/>
      <c r="E10" s="38"/>
      <c r="F10" s="38"/>
      <c r="G10" s="39"/>
      <c r="H10" s="1"/>
      <c r="I10" s="1"/>
      <c r="J10" s="1"/>
      <c r="K10" s="1"/>
      <c r="L10" s="1"/>
      <c r="M10" s="1"/>
    </row>
    <row r="11" spans="1:13" ht="18" x14ac:dyDescent="0.35">
      <c r="A11" s="27" t="s">
        <v>55</v>
      </c>
      <c r="B11" s="28"/>
      <c r="C11" s="28"/>
      <c r="D11" s="28"/>
      <c r="E11" s="28"/>
      <c r="F11" s="28"/>
      <c r="G11" s="29"/>
    </row>
    <row r="12" spans="1:13" ht="15" customHeight="1" x14ac:dyDescent="0.3">
      <c r="A12" s="43" t="s">
        <v>178</v>
      </c>
      <c r="B12" s="44"/>
      <c r="C12" s="44"/>
      <c r="D12" s="44"/>
      <c r="E12" s="44"/>
      <c r="F12" s="44"/>
      <c r="G12" s="45"/>
    </row>
    <row r="13" spans="1:13" ht="15" customHeight="1" x14ac:dyDescent="0.3">
      <c r="A13" s="46"/>
      <c r="B13" s="47"/>
      <c r="C13" s="47"/>
      <c r="D13" s="47"/>
      <c r="E13" s="47"/>
      <c r="F13" s="47"/>
      <c r="G13" s="48"/>
    </row>
    <row r="14" spans="1:13" ht="15" customHeight="1" x14ac:dyDescent="0.3">
      <c r="A14" s="46"/>
      <c r="B14" s="47"/>
      <c r="C14" s="47"/>
      <c r="D14" s="47"/>
      <c r="E14" s="47"/>
      <c r="F14" s="47"/>
      <c r="G14" s="48"/>
    </row>
    <row r="15" spans="1:13" ht="15" customHeight="1" x14ac:dyDescent="0.3">
      <c r="A15" s="46"/>
      <c r="B15" s="47"/>
      <c r="C15" s="47"/>
      <c r="D15" s="47"/>
      <c r="E15" s="47"/>
      <c r="F15" s="47"/>
      <c r="G15" s="48"/>
    </row>
    <row r="16" spans="1:13" ht="15" customHeight="1" x14ac:dyDescent="0.3">
      <c r="A16" s="46"/>
      <c r="B16" s="47"/>
      <c r="C16" s="47"/>
      <c r="D16" s="47"/>
      <c r="E16" s="47"/>
      <c r="F16" s="47"/>
      <c r="G16" s="48"/>
    </row>
    <row r="17" spans="1:7" ht="15" customHeight="1" x14ac:dyDescent="0.3">
      <c r="A17" s="46"/>
      <c r="B17" s="47"/>
      <c r="C17" s="47"/>
      <c r="D17" s="47"/>
      <c r="E17" s="47"/>
      <c r="F17" s="47"/>
      <c r="G17" s="48"/>
    </row>
    <row r="18" spans="1:7" ht="15" customHeight="1" x14ac:dyDescent="0.3">
      <c r="A18" s="46"/>
      <c r="B18" s="47"/>
      <c r="C18" s="47"/>
      <c r="D18" s="47"/>
      <c r="E18" s="47"/>
      <c r="F18" s="47"/>
      <c r="G18" s="48"/>
    </row>
    <row r="19" spans="1:7" x14ac:dyDescent="0.3">
      <c r="A19" s="49"/>
      <c r="B19" s="50"/>
      <c r="C19" s="50"/>
      <c r="D19" s="50"/>
      <c r="E19" s="50"/>
      <c r="F19" s="50"/>
      <c r="G19" s="51"/>
    </row>
    <row r="21" spans="1:7" x14ac:dyDescent="0.3">
      <c r="A21" s="26" t="s">
        <v>56</v>
      </c>
      <c r="B21" s="30"/>
      <c r="C21" s="30"/>
      <c r="D21" s="30"/>
      <c r="E21" s="30"/>
      <c r="F21" s="30"/>
      <c r="G21" s="30"/>
    </row>
    <row r="22" spans="1:7" x14ac:dyDescent="0.3">
      <c r="A22" s="26"/>
      <c r="B22" s="30"/>
      <c r="C22" s="30"/>
      <c r="D22" s="30"/>
      <c r="E22" s="30"/>
      <c r="F22" s="30"/>
      <c r="G22" s="30"/>
    </row>
    <row r="23" spans="1:7" x14ac:dyDescent="0.3">
      <c r="A23" s="26" t="s">
        <v>57</v>
      </c>
      <c r="B23" s="30"/>
      <c r="C23" s="30"/>
      <c r="D23" s="30"/>
      <c r="E23" s="30"/>
      <c r="F23" s="30"/>
      <c r="G23" s="30"/>
    </row>
    <row r="24" spans="1:7" x14ac:dyDescent="0.3">
      <c r="A24" s="26"/>
      <c r="B24" s="30"/>
      <c r="C24" s="30"/>
      <c r="D24" s="30"/>
      <c r="E24" s="30"/>
      <c r="F24" s="30"/>
      <c r="G24" s="30"/>
    </row>
    <row r="25" spans="1:7" x14ac:dyDescent="0.3">
      <c r="A25" s="26" t="s">
        <v>58</v>
      </c>
      <c r="B25" s="30"/>
      <c r="C25" s="30"/>
      <c r="D25" s="30"/>
      <c r="E25" s="30"/>
      <c r="F25" s="30"/>
      <c r="G25" s="30"/>
    </row>
    <row r="26" spans="1:7" x14ac:dyDescent="0.3">
      <c r="A26" s="26"/>
      <c r="B26" s="30"/>
      <c r="C26" s="30"/>
      <c r="D26" s="30"/>
      <c r="E26" s="30"/>
      <c r="F26" s="30"/>
      <c r="G26" s="30"/>
    </row>
    <row r="27" spans="1:7" x14ac:dyDescent="0.3">
      <c r="A27" s="26" t="s">
        <v>59</v>
      </c>
      <c r="B27" s="30"/>
      <c r="C27" s="30"/>
      <c r="D27" s="30"/>
      <c r="E27" s="30"/>
      <c r="F27" s="30"/>
      <c r="G27" s="30"/>
    </row>
    <row r="28" spans="1:7" x14ac:dyDescent="0.3">
      <c r="A28" s="26"/>
      <c r="B28" s="30"/>
      <c r="C28" s="30"/>
      <c r="D28" s="30"/>
      <c r="E28" s="30"/>
      <c r="F28" s="30"/>
      <c r="G28" s="30"/>
    </row>
    <row r="29" spans="1:7" x14ac:dyDescent="0.3">
      <c r="A29" s="26" t="s">
        <v>60</v>
      </c>
      <c r="B29" s="30"/>
      <c r="C29" s="30"/>
      <c r="D29" s="30"/>
      <c r="E29" s="30"/>
      <c r="F29" s="30"/>
      <c r="G29" s="30"/>
    </row>
    <row r="30" spans="1:7" x14ac:dyDescent="0.3">
      <c r="A30" s="26"/>
      <c r="B30" s="30"/>
      <c r="C30" s="30"/>
      <c r="D30" s="30"/>
      <c r="E30" s="30"/>
      <c r="F30" s="30"/>
      <c r="G30" s="30"/>
    </row>
    <row r="32" spans="1:7" ht="18" x14ac:dyDescent="0.35">
      <c r="A32" s="27" t="s">
        <v>175</v>
      </c>
      <c r="B32" s="28"/>
      <c r="C32" s="28"/>
      <c r="D32" s="28"/>
      <c r="E32" s="28"/>
      <c r="F32" s="28"/>
      <c r="G32" s="29"/>
    </row>
  </sheetData>
  <sheetProtection sheet="1" objects="1" scenarios="1" selectLockedCells="1"/>
  <mergeCells count="16">
    <mergeCell ref="A1:G8"/>
    <mergeCell ref="A10:G10"/>
    <mergeCell ref="A9:G9"/>
    <mergeCell ref="A11:G11"/>
    <mergeCell ref="A12:G19"/>
    <mergeCell ref="A21:A22"/>
    <mergeCell ref="A23:A24"/>
    <mergeCell ref="A25:A26"/>
    <mergeCell ref="A32:G32"/>
    <mergeCell ref="A27:A28"/>
    <mergeCell ref="A29:A30"/>
    <mergeCell ref="B21:G22"/>
    <mergeCell ref="B23:G24"/>
    <mergeCell ref="B25:G26"/>
    <mergeCell ref="B27:G28"/>
    <mergeCell ref="B29:G30"/>
  </mergeCells>
  <dataValidations count="1">
    <dataValidation type="list" allowBlank="1" showInputMessage="1" showErrorMessage="1" sqref="B29:G30" xr:uid="{DF8730BB-11DF-4EBE-8DDE-F4B04BC5FEFE}">
      <formula1>"Supportive Services Only - Standalone, Supportive Services Only - Street Outreach, Transitional Housing, Rapid Rehousing, Permanent Supportive Housing, Supportive Services Only - Coordinated Entry"</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91A1C-400C-4391-A36B-887B062154C7}">
  <dimension ref="A1:N34"/>
  <sheetViews>
    <sheetView topLeftCell="A24" workbookViewId="0">
      <selection activeCell="D28" sqref="D28:D29"/>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6"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18" t="s">
        <v>61</v>
      </c>
      <c r="B9" s="118"/>
      <c r="C9" s="118"/>
      <c r="D9" s="118"/>
      <c r="E9" s="118"/>
      <c r="F9" s="118"/>
      <c r="G9" s="118"/>
      <c r="H9" s="119"/>
      <c r="I9" s="1"/>
      <c r="J9" s="1"/>
      <c r="K9" s="1"/>
      <c r="L9" s="1"/>
      <c r="M9" s="1"/>
      <c r="N9" s="1"/>
    </row>
    <row r="10" spans="1:14" x14ac:dyDescent="0.3">
      <c r="A10" s="120" t="s">
        <v>62</v>
      </c>
      <c r="B10" s="121"/>
      <c r="C10" s="4" t="s">
        <v>0</v>
      </c>
      <c r="D10" s="7" t="s">
        <v>73</v>
      </c>
      <c r="E10" s="4" t="s">
        <v>1</v>
      </c>
      <c r="F10" s="97" t="s">
        <v>2</v>
      </c>
      <c r="G10" s="97"/>
      <c r="H10" s="98"/>
      <c r="I10" s="2"/>
      <c r="J10" s="2"/>
    </row>
    <row r="11" spans="1:14" ht="26.25" customHeight="1" x14ac:dyDescent="0.3">
      <c r="A11" s="53" t="s">
        <v>63</v>
      </c>
      <c r="B11" s="125" t="s">
        <v>70</v>
      </c>
      <c r="C11" s="116" t="s">
        <v>71</v>
      </c>
      <c r="D11" s="55"/>
      <c r="E11" s="122" t="s">
        <v>74</v>
      </c>
      <c r="F11" s="123"/>
      <c r="G11" s="109"/>
      <c r="H11" s="110"/>
    </row>
    <row r="12" spans="1:14" ht="26.25" customHeight="1" x14ac:dyDescent="0.3">
      <c r="A12" s="53"/>
      <c r="B12" s="126"/>
      <c r="C12" s="116"/>
      <c r="D12" s="56"/>
      <c r="E12" s="107"/>
      <c r="F12" s="124"/>
      <c r="G12" s="112"/>
      <c r="H12" s="113"/>
    </row>
    <row r="13" spans="1:14" ht="26.25" customHeight="1" x14ac:dyDescent="0.3">
      <c r="A13" s="52" t="s">
        <v>64</v>
      </c>
      <c r="B13" s="102" t="s">
        <v>67</v>
      </c>
      <c r="C13" s="103" t="s">
        <v>71</v>
      </c>
      <c r="D13" s="94"/>
      <c r="E13" s="104" t="s">
        <v>74</v>
      </c>
      <c r="F13" s="89"/>
      <c r="G13" s="90"/>
      <c r="H13" s="91"/>
    </row>
    <row r="14" spans="1:14" ht="26.25" customHeight="1" x14ac:dyDescent="0.3">
      <c r="A14" s="52"/>
      <c r="B14" s="102"/>
      <c r="C14" s="103"/>
      <c r="D14" s="95"/>
      <c r="E14" s="105"/>
      <c r="F14" s="89"/>
      <c r="G14" s="90"/>
      <c r="H14" s="91"/>
    </row>
    <row r="15" spans="1:14" ht="26.25" customHeight="1" x14ac:dyDescent="0.3">
      <c r="A15" s="53" t="s">
        <v>65</v>
      </c>
      <c r="B15" s="114" t="s">
        <v>68</v>
      </c>
      <c r="C15" s="116" t="s">
        <v>71</v>
      </c>
      <c r="D15" s="55"/>
      <c r="E15" s="106" t="s">
        <v>74</v>
      </c>
      <c r="F15" s="108"/>
      <c r="G15" s="109"/>
      <c r="H15" s="110"/>
    </row>
    <row r="16" spans="1:14" ht="26.25" customHeight="1" x14ac:dyDescent="0.3">
      <c r="A16" s="53"/>
      <c r="B16" s="115"/>
      <c r="C16" s="116"/>
      <c r="D16" s="56"/>
      <c r="E16" s="107"/>
      <c r="F16" s="111"/>
      <c r="G16" s="112"/>
      <c r="H16" s="113"/>
    </row>
    <row r="17" spans="1:8" ht="26.25" customHeight="1" x14ac:dyDescent="0.3">
      <c r="A17" s="52" t="s">
        <v>66</v>
      </c>
      <c r="B17" s="84" t="s">
        <v>69</v>
      </c>
      <c r="C17" s="86" t="s">
        <v>72</v>
      </c>
      <c r="D17" s="94"/>
      <c r="E17" s="88" t="s">
        <v>74</v>
      </c>
      <c r="F17" s="89"/>
      <c r="G17" s="90"/>
      <c r="H17" s="91"/>
    </row>
    <row r="18" spans="1:8" ht="26.25" customHeight="1" x14ac:dyDescent="0.3">
      <c r="A18" s="54"/>
      <c r="B18" s="85"/>
      <c r="C18" s="87"/>
      <c r="D18" s="95"/>
      <c r="E18" s="88"/>
      <c r="F18" s="89"/>
      <c r="G18" s="90"/>
      <c r="H18" s="91"/>
    </row>
    <row r="19" spans="1:8" x14ac:dyDescent="0.3">
      <c r="A19" s="57" t="s">
        <v>75</v>
      </c>
      <c r="B19" s="57"/>
      <c r="C19" s="4" t="s">
        <v>0</v>
      </c>
      <c r="D19" s="7" t="s">
        <v>73</v>
      </c>
      <c r="E19" s="7" t="s">
        <v>1</v>
      </c>
      <c r="F19" s="97" t="s">
        <v>2</v>
      </c>
      <c r="G19" s="97"/>
      <c r="H19" s="98"/>
    </row>
    <row r="20" spans="1:8" ht="26.25" customHeight="1" x14ac:dyDescent="0.3">
      <c r="A20" s="53" t="s">
        <v>76</v>
      </c>
      <c r="B20" s="99" t="s">
        <v>78</v>
      </c>
      <c r="C20" s="100" t="s">
        <v>3</v>
      </c>
      <c r="D20" s="55"/>
      <c r="E20" s="77" t="s">
        <v>74</v>
      </c>
      <c r="F20" s="101"/>
      <c r="G20" s="101"/>
      <c r="H20" s="101"/>
    </row>
    <row r="21" spans="1:8" ht="26.25" customHeight="1" x14ac:dyDescent="0.3">
      <c r="A21" s="53"/>
      <c r="B21" s="99"/>
      <c r="C21" s="100"/>
      <c r="D21" s="56"/>
      <c r="E21" s="77"/>
      <c r="F21" s="101"/>
      <c r="G21" s="101"/>
      <c r="H21" s="101"/>
    </row>
    <row r="22" spans="1:8" ht="26.25" customHeight="1" x14ac:dyDescent="0.3">
      <c r="A22" s="52" t="s">
        <v>77</v>
      </c>
      <c r="B22" s="61" t="s">
        <v>79</v>
      </c>
      <c r="C22" s="62" t="s">
        <v>3</v>
      </c>
      <c r="D22" s="94"/>
      <c r="E22" s="71" t="s">
        <v>74</v>
      </c>
      <c r="F22" s="96"/>
      <c r="G22" s="96"/>
      <c r="H22" s="96"/>
    </row>
    <row r="23" spans="1:8" ht="26.25" customHeight="1" x14ac:dyDescent="0.3">
      <c r="A23" s="52"/>
      <c r="B23" s="61"/>
      <c r="C23" s="62"/>
      <c r="D23" s="95"/>
      <c r="E23" s="71"/>
      <c r="F23" s="96"/>
      <c r="G23" s="96"/>
      <c r="H23" s="96"/>
    </row>
    <row r="24" spans="1:8" x14ac:dyDescent="0.3">
      <c r="A24" s="57" t="s">
        <v>80</v>
      </c>
      <c r="B24" s="57"/>
      <c r="C24" s="4" t="s">
        <v>0</v>
      </c>
      <c r="D24" s="7" t="s">
        <v>73</v>
      </c>
      <c r="E24" s="6" t="s">
        <v>1</v>
      </c>
      <c r="F24" s="92" t="s">
        <v>2</v>
      </c>
      <c r="G24" s="92"/>
      <c r="H24" s="93"/>
    </row>
    <row r="25" spans="1:8" ht="35.25" customHeight="1" x14ac:dyDescent="0.3">
      <c r="A25" s="53" t="s">
        <v>82</v>
      </c>
      <c r="B25" s="74" t="s">
        <v>81</v>
      </c>
      <c r="C25" s="75" t="s">
        <v>3</v>
      </c>
      <c r="D25" s="55"/>
      <c r="E25" s="77" t="s">
        <v>74</v>
      </c>
      <c r="F25" s="78"/>
      <c r="G25" s="79"/>
      <c r="H25" s="80"/>
    </row>
    <row r="26" spans="1:8" ht="35.25" customHeight="1" x14ac:dyDescent="0.3">
      <c r="A26" s="53"/>
      <c r="B26" s="74"/>
      <c r="C26" s="76"/>
      <c r="D26" s="56"/>
      <c r="E26" s="77"/>
      <c r="F26" s="81"/>
      <c r="G26" s="82"/>
      <c r="H26" s="83"/>
    </row>
    <row r="27" spans="1:8" x14ac:dyDescent="0.3">
      <c r="A27" s="57" t="s">
        <v>84</v>
      </c>
      <c r="B27" s="57"/>
      <c r="C27" s="4" t="s">
        <v>0</v>
      </c>
      <c r="D27" s="4" t="s">
        <v>73</v>
      </c>
      <c r="E27" s="4" t="s">
        <v>1</v>
      </c>
      <c r="F27" s="57" t="s">
        <v>2</v>
      </c>
      <c r="G27" s="57"/>
      <c r="H27" s="57"/>
    </row>
    <row r="28" spans="1:8" ht="141.75" customHeight="1" x14ac:dyDescent="0.3">
      <c r="A28" s="52" t="s">
        <v>83</v>
      </c>
      <c r="B28" s="69" t="s">
        <v>87</v>
      </c>
      <c r="C28" s="70" t="s">
        <v>86</v>
      </c>
      <c r="D28" s="73"/>
      <c r="E28" s="71" t="s">
        <v>74</v>
      </c>
      <c r="F28" s="72"/>
      <c r="G28" s="72"/>
      <c r="H28" s="72"/>
    </row>
    <row r="29" spans="1:8" ht="141.75" customHeight="1" x14ac:dyDescent="0.3">
      <c r="A29" s="52"/>
      <c r="B29" s="69"/>
      <c r="C29" s="70"/>
      <c r="D29" s="73"/>
      <c r="E29" s="71"/>
      <c r="F29" s="72"/>
      <c r="G29" s="72"/>
      <c r="H29" s="72"/>
    </row>
    <row r="30" spans="1:8" ht="15.6" x14ac:dyDescent="0.3">
      <c r="C30" s="63" t="s">
        <v>90</v>
      </c>
      <c r="D30" s="64"/>
      <c r="E30" s="65"/>
      <c r="F30" s="59">
        <f>8</f>
        <v>8</v>
      </c>
      <c r="G30" s="59"/>
      <c r="H30" s="59"/>
    </row>
    <row r="31" spans="1:8" ht="15.6" x14ac:dyDescent="0.3">
      <c r="C31" s="66" t="s">
        <v>91</v>
      </c>
      <c r="D31" s="67"/>
      <c r="E31" s="68"/>
      <c r="F31" s="60">
        <f>COUNTIF(D11:D29,"Met")</f>
        <v>0</v>
      </c>
      <c r="G31" s="60"/>
      <c r="H31" s="60"/>
    </row>
    <row r="33" spans="6:8" x14ac:dyDescent="0.3">
      <c r="F33" s="58" t="str">
        <f>IF(F30=F31,"PASS","FAIL")</f>
        <v>FAIL</v>
      </c>
      <c r="G33" s="58"/>
      <c r="H33" s="58"/>
    </row>
    <row r="34" spans="6:8" x14ac:dyDescent="0.3">
      <c r="F34" s="58"/>
      <c r="G34" s="58"/>
      <c r="H34" s="58"/>
    </row>
  </sheetData>
  <sheetProtection sheet="1" objects="1" scenarios="1" selectLockedCells="1"/>
  <mergeCells count="63">
    <mergeCell ref="F10:H10"/>
    <mergeCell ref="A1:H8"/>
    <mergeCell ref="A9:H9"/>
    <mergeCell ref="A10:B10"/>
    <mergeCell ref="E11:E12"/>
    <mergeCell ref="F11:H12"/>
    <mergeCell ref="D11:D12"/>
    <mergeCell ref="B11:B12"/>
    <mergeCell ref="C11:C12"/>
    <mergeCell ref="A11:A12"/>
    <mergeCell ref="E13:E14"/>
    <mergeCell ref="F13:H14"/>
    <mergeCell ref="E15:E16"/>
    <mergeCell ref="F15:H16"/>
    <mergeCell ref="D13:D14"/>
    <mergeCell ref="D15:D16"/>
    <mergeCell ref="A24:B24"/>
    <mergeCell ref="F19:H19"/>
    <mergeCell ref="B20:B21"/>
    <mergeCell ref="C20:C21"/>
    <mergeCell ref="E20:E21"/>
    <mergeCell ref="F20:H21"/>
    <mergeCell ref="E17:E18"/>
    <mergeCell ref="F17:H18"/>
    <mergeCell ref="F24:H24"/>
    <mergeCell ref="D22:D23"/>
    <mergeCell ref="E22:E23"/>
    <mergeCell ref="F22:H23"/>
    <mergeCell ref="D17:D18"/>
    <mergeCell ref="F28:H29"/>
    <mergeCell ref="D28:D29"/>
    <mergeCell ref="B25:B26"/>
    <mergeCell ref="C25:C26"/>
    <mergeCell ref="E25:E26"/>
    <mergeCell ref="F25:H26"/>
    <mergeCell ref="F33:H34"/>
    <mergeCell ref="F30:H30"/>
    <mergeCell ref="F31:H31"/>
    <mergeCell ref="A22:A23"/>
    <mergeCell ref="B22:B23"/>
    <mergeCell ref="C22:C23"/>
    <mergeCell ref="A25:A26"/>
    <mergeCell ref="A27:B27"/>
    <mergeCell ref="D25:D26"/>
    <mergeCell ref="F27:H27"/>
    <mergeCell ref="C30:E30"/>
    <mergeCell ref="C31:E31"/>
    <mergeCell ref="A28:A29"/>
    <mergeCell ref="B28:B29"/>
    <mergeCell ref="C28:C29"/>
    <mergeCell ref="E28:E29"/>
    <mergeCell ref="A13:A14"/>
    <mergeCell ref="A15:A16"/>
    <mergeCell ref="A17:A18"/>
    <mergeCell ref="D20:D21"/>
    <mergeCell ref="A19:B19"/>
    <mergeCell ref="A20:A21"/>
    <mergeCell ref="B17:B18"/>
    <mergeCell ref="C17:C18"/>
    <mergeCell ref="B13:B14"/>
    <mergeCell ref="C13:C14"/>
    <mergeCell ref="B15:B16"/>
    <mergeCell ref="C15:C16"/>
  </mergeCells>
  <conditionalFormatting sqref="C30:C31">
    <cfRule type="cellIs" dxfId="15" priority="3" operator="equal">
      <formula>"Unmet"</formula>
    </cfRule>
  </conditionalFormatting>
  <conditionalFormatting sqref="D1:D29">
    <cfRule type="cellIs" dxfId="14" priority="4" operator="equal">
      <formula>"Unmet"</formula>
    </cfRule>
  </conditionalFormatting>
  <conditionalFormatting sqref="D32:D1048576">
    <cfRule type="cellIs" dxfId="13" priority="5" operator="equal">
      <formula>"Unmet"</formula>
    </cfRule>
  </conditionalFormatting>
  <conditionalFormatting sqref="F33:H34">
    <cfRule type="cellIs" dxfId="12" priority="1" operator="equal">
      <formula>"FAIL"</formula>
    </cfRule>
    <cfRule type="cellIs" dxfId="11" priority="2" operator="equal">
      <formula>"PASS"</formula>
    </cfRule>
  </conditionalFormatting>
  <dataValidations count="1">
    <dataValidation type="list" allowBlank="1" showInputMessage="1" showErrorMessage="1" sqref="D11:D18 D20:D23 D25:D26 D28:D29" xr:uid="{7BDC11AB-DF07-476E-8A13-18796F632E53}">
      <formula1>"Met, Unmet"</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5FC0E-0330-49C9-B729-7853401A36C6}">
  <dimension ref="A1:N26"/>
  <sheetViews>
    <sheetView topLeftCell="A5" workbookViewId="0">
      <selection activeCell="D11" sqref="D11:D12"/>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6"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18" t="s">
        <v>92</v>
      </c>
      <c r="B9" s="118"/>
      <c r="C9" s="118"/>
      <c r="D9" s="118"/>
      <c r="E9" s="118"/>
      <c r="F9" s="118"/>
      <c r="G9" s="118"/>
      <c r="H9" s="119"/>
      <c r="I9" s="1"/>
      <c r="J9" s="1"/>
      <c r="K9" s="1"/>
      <c r="L9" s="1"/>
      <c r="M9" s="1"/>
      <c r="N9" s="1"/>
    </row>
    <row r="10" spans="1:14" x14ac:dyDescent="0.3">
      <c r="A10" s="120" t="s">
        <v>102</v>
      </c>
      <c r="B10" s="121"/>
      <c r="C10" s="4" t="s">
        <v>0</v>
      </c>
      <c r="D10" s="7" t="s">
        <v>73</v>
      </c>
      <c r="E10" s="4" t="s">
        <v>1</v>
      </c>
      <c r="F10" s="97" t="s">
        <v>2</v>
      </c>
      <c r="G10" s="97"/>
      <c r="H10" s="98"/>
      <c r="I10" s="2"/>
      <c r="J10" s="2"/>
    </row>
    <row r="11" spans="1:14" ht="81" customHeight="1" x14ac:dyDescent="0.3">
      <c r="A11" s="53" t="s">
        <v>93</v>
      </c>
      <c r="B11" s="125" t="s">
        <v>179</v>
      </c>
      <c r="C11" s="116" t="s">
        <v>98</v>
      </c>
      <c r="D11" s="55"/>
      <c r="E11" s="122" t="s">
        <v>97</v>
      </c>
      <c r="F11" s="123"/>
      <c r="G11" s="109"/>
      <c r="H11" s="110"/>
    </row>
    <row r="12" spans="1:14" ht="81" customHeight="1" x14ac:dyDescent="0.3">
      <c r="A12" s="53"/>
      <c r="B12" s="126"/>
      <c r="C12" s="116"/>
      <c r="D12" s="56"/>
      <c r="E12" s="107"/>
      <c r="F12" s="124"/>
      <c r="G12" s="112"/>
      <c r="H12" s="113"/>
    </row>
    <row r="13" spans="1:14" x14ac:dyDescent="0.3">
      <c r="A13" s="57" t="s">
        <v>85</v>
      </c>
      <c r="B13" s="57"/>
      <c r="C13" s="4" t="s">
        <v>0</v>
      </c>
      <c r="D13" s="4" t="s">
        <v>73</v>
      </c>
      <c r="E13" s="4" t="s">
        <v>1</v>
      </c>
      <c r="F13" s="57" t="s">
        <v>2</v>
      </c>
      <c r="G13" s="57"/>
      <c r="H13" s="57"/>
    </row>
    <row r="14" spans="1:14" ht="26.25" customHeight="1" x14ac:dyDescent="0.3">
      <c r="A14" s="136" t="s">
        <v>94</v>
      </c>
      <c r="B14" s="137" t="s">
        <v>180</v>
      </c>
      <c r="C14" s="143" t="s">
        <v>196</v>
      </c>
      <c r="D14" s="139"/>
      <c r="E14" s="140" t="s">
        <v>97</v>
      </c>
      <c r="F14" s="72"/>
      <c r="G14" s="72"/>
      <c r="H14" s="72"/>
    </row>
    <row r="15" spans="1:14" ht="26.25" customHeight="1" x14ac:dyDescent="0.3">
      <c r="A15" s="136"/>
      <c r="B15" s="137"/>
      <c r="C15" s="143"/>
      <c r="D15" s="139"/>
      <c r="E15" s="140"/>
      <c r="F15" s="72"/>
      <c r="G15" s="72"/>
      <c r="H15" s="72"/>
    </row>
    <row r="16" spans="1:14" ht="26.25" customHeight="1" x14ac:dyDescent="0.3">
      <c r="A16" s="53" t="s">
        <v>95</v>
      </c>
      <c r="B16" s="141" t="s">
        <v>181</v>
      </c>
      <c r="C16" s="142" t="s">
        <v>197</v>
      </c>
      <c r="D16" s="55"/>
      <c r="E16" s="77" t="s">
        <v>97</v>
      </c>
      <c r="F16" s="101"/>
      <c r="G16" s="101"/>
      <c r="H16" s="101"/>
    </row>
    <row r="17" spans="1:8" ht="26.25" customHeight="1" x14ac:dyDescent="0.3">
      <c r="A17" s="53"/>
      <c r="B17" s="141"/>
      <c r="C17" s="142"/>
      <c r="D17" s="56"/>
      <c r="E17" s="77"/>
      <c r="F17" s="101"/>
      <c r="G17" s="101"/>
      <c r="H17" s="101"/>
    </row>
    <row r="18" spans="1:8" ht="34.5" customHeight="1" x14ac:dyDescent="0.3">
      <c r="A18" s="136" t="s">
        <v>96</v>
      </c>
      <c r="B18" s="137" t="s">
        <v>182</v>
      </c>
      <c r="C18" s="138" t="s">
        <v>198</v>
      </c>
      <c r="D18" s="139"/>
      <c r="E18" s="140" t="s">
        <v>97</v>
      </c>
      <c r="F18" s="72"/>
      <c r="G18" s="72"/>
      <c r="H18" s="72"/>
    </row>
    <row r="19" spans="1:8" ht="34.5" customHeight="1" x14ac:dyDescent="0.3">
      <c r="A19" s="136"/>
      <c r="B19" s="137"/>
      <c r="C19" s="138"/>
      <c r="D19" s="139"/>
      <c r="E19" s="140"/>
      <c r="F19" s="72"/>
      <c r="G19" s="72"/>
      <c r="H19" s="72"/>
    </row>
    <row r="20" spans="1:8" ht="15.6" x14ac:dyDescent="0.3">
      <c r="C20" s="63" t="s">
        <v>100</v>
      </c>
      <c r="D20" s="64"/>
      <c r="E20" s="65"/>
      <c r="F20" s="127">
        <f>4+E21</f>
        <v>4</v>
      </c>
      <c r="G20" s="128"/>
      <c r="H20" s="129"/>
    </row>
    <row r="21" spans="1:8" ht="31.2" x14ac:dyDescent="0.3">
      <c r="C21" s="22" t="s">
        <v>194</v>
      </c>
      <c r="D21" s="23" t="s">
        <v>88</v>
      </c>
      <c r="E21" s="21" cm="1">
        <f t="array" ref="E21">_xlfn.IFS(D21 = "No",-1,D21 = "Yes",0)</f>
        <v>0</v>
      </c>
      <c r="F21" s="130"/>
      <c r="G21" s="131"/>
      <c r="H21" s="132"/>
    </row>
    <row r="22" spans="1:8" ht="15.6" x14ac:dyDescent="0.3">
      <c r="C22" s="20" t="s">
        <v>183</v>
      </c>
      <c r="D22" s="23" t="s">
        <v>89</v>
      </c>
      <c r="E22" s="21" cm="1">
        <f t="array" ref="E22">_xlfn.IFS(D22 = "Yes",-1,D22 = "No",0)</f>
        <v>0</v>
      </c>
      <c r="F22" s="133"/>
      <c r="G22" s="134"/>
      <c r="H22" s="135"/>
    </row>
    <row r="23" spans="1:8" ht="15.6" x14ac:dyDescent="0.3">
      <c r="C23" s="66" t="s">
        <v>101</v>
      </c>
      <c r="D23" s="67"/>
      <c r="E23" s="68"/>
      <c r="F23" s="60">
        <f>COUNTIF(D11:D19,"Met")</f>
        <v>0</v>
      </c>
      <c r="G23" s="60"/>
      <c r="H23" s="60"/>
    </row>
    <row r="25" spans="1:8" x14ac:dyDescent="0.3">
      <c r="F25" s="58" t="str">
        <f>IF(F20=F23,"ALL MET","SOME UNMET")</f>
        <v>SOME UNMET</v>
      </c>
      <c r="G25" s="58"/>
      <c r="H25" s="58"/>
    </row>
    <row r="26" spans="1:8" x14ac:dyDescent="0.3">
      <c r="F26" s="58"/>
      <c r="G26" s="58"/>
      <c r="H26" s="58"/>
    </row>
  </sheetData>
  <sheetProtection sheet="1" objects="1" scenarios="1" selectLockedCells="1"/>
  <mergeCells count="35">
    <mergeCell ref="C14:C15"/>
    <mergeCell ref="D14:D15"/>
    <mergeCell ref="E14:E15"/>
    <mergeCell ref="E16:E17"/>
    <mergeCell ref="F16:H17"/>
    <mergeCell ref="C20:E20"/>
    <mergeCell ref="F14:H15"/>
    <mergeCell ref="A1:H8"/>
    <mergeCell ref="A9:H9"/>
    <mergeCell ref="A10:B10"/>
    <mergeCell ref="F10:H10"/>
    <mergeCell ref="A11:A12"/>
    <mergeCell ref="B11:B12"/>
    <mergeCell ref="C11:C12"/>
    <mergeCell ref="D11:D12"/>
    <mergeCell ref="E11:E12"/>
    <mergeCell ref="F11:H12"/>
    <mergeCell ref="A14:A15"/>
    <mergeCell ref="B14:B15"/>
    <mergeCell ref="C23:E23"/>
    <mergeCell ref="F23:H23"/>
    <mergeCell ref="F25:H26"/>
    <mergeCell ref="F20:H22"/>
    <mergeCell ref="A13:B13"/>
    <mergeCell ref="F13:H13"/>
    <mergeCell ref="A18:A19"/>
    <mergeCell ref="B18:B19"/>
    <mergeCell ref="C18:C19"/>
    <mergeCell ref="D18:D19"/>
    <mergeCell ref="E18:E19"/>
    <mergeCell ref="F18:H19"/>
    <mergeCell ref="A16:A17"/>
    <mergeCell ref="B16:B17"/>
    <mergeCell ref="C16:C17"/>
    <mergeCell ref="D16:D17"/>
  </mergeCells>
  <conditionalFormatting sqref="C20:C23">
    <cfRule type="cellIs" dxfId="10" priority="3" operator="equal">
      <formula>"Unmet"</formula>
    </cfRule>
  </conditionalFormatting>
  <conditionalFormatting sqref="D1:D19">
    <cfRule type="cellIs" dxfId="9" priority="4" operator="equal">
      <formula>"Unmet"</formula>
    </cfRule>
  </conditionalFormatting>
  <conditionalFormatting sqref="D24:D1048576">
    <cfRule type="cellIs" dxfId="8" priority="5" operator="equal">
      <formula>"Unmet"</formula>
    </cfRule>
  </conditionalFormatting>
  <conditionalFormatting sqref="F25:H26">
    <cfRule type="cellIs" dxfId="7" priority="1" operator="equal">
      <formula>"SOME UNMET"</formula>
    </cfRule>
    <cfRule type="cellIs" dxfId="6" priority="2" operator="equal">
      <formula>"ALL MET"</formula>
    </cfRule>
  </conditionalFormatting>
  <dataValidations count="3">
    <dataValidation type="list" allowBlank="1" showInputMessage="1" showErrorMessage="1" sqref="D18:D19" xr:uid="{D7590AF9-D946-40AC-8399-023275647BE5}">
      <formula1>"Met, Unmet, N/A"</formula1>
    </dataValidation>
    <dataValidation type="list" allowBlank="1" showInputMessage="1" showErrorMessage="1" sqref="D14:D17 D11:D12" xr:uid="{3E059259-0D7D-40D5-BD1B-AE3044DDCC6C}">
      <formula1>"Met, Unmet"</formula1>
    </dataValidation>
    <dataValidation type="list" allowBlank="1" showInputMessage="1" showErrorMessage="1" sqref="D21:D22" xr:uid="{35199038-4590-41B4-9CC8-013B7F07304D}">
      <formula1>"Yes,No"</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463FA-1439-498D-92B6-67E81926BABD}">
  <dimension ref="A1:N37"/>
  <sheetViews>
    <sheetView topLeftCell="A20" workbookViewId="0">
      <selection activeCell="F13" sqref="F13:H14"/>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8.5546875"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18" t="s">
        <v>103</v>
      </c>
      <c r="B9" s="118"/>
      <c r="C9" s="118"/>
      <c r="D9" s="118"/>
      <c r="E9" s="118"/>
      <c r="F9" s="118"/>
      <c r="G9" s="118"/>
      <c r="H9" s="119"/>
      <c r="I9" s="1"/>
      <c r="J9" s="1"/>
      <c r="K9" s="1"/>
      <c r="L9" s="1"/>
      <c r="M9" s="1"/>
      <c r="N9" s="1"/>
    </row>
    <row r="10" spans="1:14" x14ac:dyDescent="0.3">
      <c r="A10" s="120" t="s">
        <v>104</v>
      </c>
      <c r="B10" s="121"/>
      <c r="C10" s="4" t="s">
        <v>0</v>
      </c>
      <c r="D10" s="7" t="s">
        <v>73</v>
      </c>
      <c r="E10" s="4" t="s">
        <v>1</v>
      </c>
      <c r="F10" s="97" t="s">
        <v>2</v>
      </c>
      <c r="G10" s="97"/>
      <c r="H10" s="98"/>
      <c r="I10" s="2"/>
      <c r="J10" s="2"/>
    </row>
    <row r="11" spans="1:14" ht="30" customHeight="1" x14ac:dyDescent="0.3">
      <c r="A11" s="53">
        <v>1.1000000000000001</v>
      </c>
      <c r="B11" s="125" t="s">
        <v>105</v>
      </c>
      <c r="C11" s="116" t="s">
        <v>3</v>
      </c>
      <c r="D11" s="55"/>
      <c r="E11" s="122" t="s">
        <v>74</v>
      </c>
      <c r="F11" s="123"/>
      <c r="G11" s="109"/>
      <c r="H11" s="110"/>
    </row>
    <row r="12" spans="1:14" ht="30" customHeight="1" x14ac:dyDescent="0.3">
      <c r="A12" s="53"/>
      <c r="B12" s="126"/>
      <c r="C12" s="116"/>
      <c r="D12" s="56"/>
      <c r="E12" s="107"/>
      <c r="F12" s="124"/>
      <c r="G12" s="112"/>
      <c r="H12" s="113"/>
    </row>
    <row r="13" spans="1:14" ht="39.75" customHeight="1" x14ac:dyDescent="0.3">
      <c r="A13" s="52">
        <v>1.2</v>
      </c>
      <c r="B13" s="61" t="s">
        <v>106</v>
      </c>
      <c r="C13" s="62" t="s">
        <v>3</v>
      </c>
      <c r="D13" s="73"/>
      <c r="E13" s="152" t="s">
        <v>74</v>
      </c>
      <c r="F13" s="151"/>
      <c r="G13" s="151"/>
      <c r="H13" s="151"/>
    </row>
    <row r="14" spans="1:14" ht="39.75" customHeight="1" x14ac:dyDescent="0.3">
      <c r="A14" s="52"/>
      <c r="B14" s="61"/>
      <c r="C14" s="62"/>
      <c r="D14" s="73"/>
      <c r="E14" s="152"/>
      <c r="F14" s="151"/>
      <c r="G14" s="151"/>
      <c r="H14" s="151"/>
    </row>
    <row r="15" spans="1:14" x14ac:dyDescent="0.3">
      <c r="A15" s="57" t="s">
        <v>107</v>
      </c>
      <c r="B15" s="57"/>
      <c r="C15" s="4" t="s">
        <v>0</v>
      </c>
      <c r="D15" s="4" t="s">
        <v>73</v>
      </c>
      <c r="E15" s="4" t="s">
        <v>1</v>
      </c>
      <c r="F15" s="57" t="s">
        <v>2</v>
      </c>
      <c r="G15" s="57"/>
      <c r="H15" s="57"/>
    </row>
    <row r="16" spans="1:14" ht="49.5" customHeight="1" x14ac:dyDescent="0.3">
      <c r="A16" s="53">
        <v>1.3</v>
      </c>
      <c r="B16" s="141" t="s">
        <v>108</v>
      </c>
      <c r="C16" s="116" t="s">
        <v>3</v>
      </c>
      <c r="D16" s="55"/>
      <c r="E16" s="77" t="e" cm="1">
        <f t="array" ref="E16">_xlfn.IFS(D16 = "Met - Description sufficient but does not include reference(s) to our local CoC systems",5,D16 = "Met - Description sufficient and does include reference(s) to our local CoC systems",10, D16 = "Unmet",0)</f>
        <v>#N/A</v>
      </c>
      <c r="F16" s="101"/>
      <c r="G16" s="101"/>
      <c r="H16" s="101"/>
    </row>
    <row r="17" spans="1:8" ht="49.5" customHeight="1" x14ac:dyDescent="0.3">
      <c r="A17" s="53"/>
      <c r="B17" s="141"/>
      <c r="C17" s="116"/>
      <c r="D17" s="56"/>
      <c r="E17" s="77"/>
      <c r="F17" s="101"/>
      <c r="G17" s="101"/>
      <c r="H17" s="101"/>
    </row>
    <row r="18" spans="1:8" x14ac:dyDescent="0.3">
      <c r="A18" s="57" t="s">
        <v>128</v>
      </c>
      <c r="B18" s="57"/>
      <c r="C18" s="4" t="s">
        <v>0</v>
      </c>
      <c r="D18" s="4" t="s">
        <v>73</v>
      </c>
      <c r="E18" s="4" t="s">
        <v>1</v>
      </c>
      <c r="F18" s="57" t="s">
        <v>2</v>
      </c>
      <c r="G18" s="57"/>
      <c r="H18" s="57"/>
    </row>
    <row r="19" spans="1:8" ht="126" customHeight="1" x14ac:dyDescent="0.3">
      <c r="A19" s="155" t="s">
        <v>112</v>
      </c>
      <c r="B19" s="137" t="s">
        <v>130</v>
      </c>
      <c r="C19" s="154" t="s">
        <v>131</v>
      </c>
      <c r="D19" s="139"/>
      <c r="E19" s="140" t="e" cm="1">
        <f t="array" ref="E19">_xlfn.IFS(D19 = "Met",5,D19 = "Unmet",0)</f>
        <v>#N/A</v>
      </c>
      <c r="F19" s="72"/>
      <c r="G19" s="72"/>
      <c r="H19" s="72"/>
    </row>
    <row r="20" spans="1:8" ht="126" customHeight="1" x14ac:dyDescent="0.3">
      <c r="A20" s="136"/>
      <c r="B20" s="137"/>
      <c r="C20" s="154"/>
      <c r="D20" s="139"/>
      <c r="E20" s="140"/>
      <c r="F20" s="72"/>
      <c r="G20" s="72"/>
      <c r="H20" s="72"/>
    </row>
    <row r="21" spans="1:8" x14ac:dyDescent="0.3">
      <c r="A21" s="57" t="s">
        <v>109</v>
      </c>
      <c r="B21" s="57"/>
      <c r="C21" s="4" t="s">
        <v>0</v>
      </c>
      <c r="D21" s="4" t="s">
        <v>73</v>
      </c>
      <c r="E21" s="4" t="s">
        <v>1</v>
      </c>
      <c r="F21" s="57" t="s">
        <v>2</v>
      </c>
      <c r="G21" s="57"/>
      <c r="H21" s="57"/>
    </row>
    <row r="22" spans="1:8" ht="34.5" customHeight="1" x14ac:dyDescent="0.3">
      <c r="A22" s="150" t="s">
        <v>189</v>
      </c>
      <c r="B22" s="141" t="s">
        <v>110</v>
      </c>
      <c r="C22" s="100" t="s">
        <v>111</v>
      </c>
      <c r="D22" s="146"/>
      <c r="E22" s="77" t="e" cm="1">
        <f t="array" ref="E22">_xlfn.IFS(D22 = "Met",5,D22 = "Unmet",0,D22 = "N/A","N/A")</f>
        <v>#N/A</v>
      </c>
      <c r="F22" s="101"/>
      <c r="G22" s="101"/>
      <c r="H22" s="101"/>
    </row>
    <row r="23" spans="1:8" ht="34.5" customHeight="1" x14ac:dyDescent="0.3">
      <c r="A23" s="53"/>
      <c r="B23" s="141"/>
      <c r="C23" s="100"/>
      <c r="D23" s="146"/>
      <c r="E23" s="77"/>
      <c r="F23" s="101"/>
      <c r="G23" s="101"/>
      <c r="H23" s="101"/>
    </row>
    <row r="24" spans="1:8" ht="15" customHeight="1" x14ac:dyDescent="0.3">
      <c r="A24" s="120" t="s">
        <v>172</v>
      </c>
      <c r="B24" s="121"/>
      <c r="C24" s="4" t="s">
        <v>0</v>
      </c>
      <c r="D24" s="4" t="s">
        <v>73</v>
      </c>
      <c r="E24" s="4" t="s">
        <v>1</v>
      </c>
      <c r="F24" s="57" t="s">
        <v>2</v>
      </c>
      <c r="G24" s="57"/>
      <c r="H24" s="57"/>
    </row>
    <row r="25" spans="1:8" ht="34.5" customHeight="1" x14ac:dyDescent="0.3">
      <c r="A25" s="148" t="s">
        <v>113</v>
      </c>
      <c r="B25" s="147" t="s">
        <v>184</v>
      </c>
      <c r="C25" s="153" t="s">
        <v>187</v>
      </c>
      <c r="D25" s="73"/>
      <c r="E25" s="71" t="e" cm="1">
        <f t="array" ref="E25">_xlfn.IFS(D25 = "10% or less",5,D25 = "11% or greater",0)</f>
        <v>#N/A</v>
      </c>
      <c r="F25" s="96"/>
      <c r="G25" s="96"/>
      <c r="H25" s="96"/>
    </row>
    <row r="26" spans="1:8" ht="34.5" customHeight="1" x14ac:dyDescent="0.3">
      <c r="A26" s="52"/>
      <c r="B26" s="147"/>
      <c r="C26" s="153"/>
      <c r="D26" s="73"/>
      <c r="E26" s="71"/>
      <c r="F26" s="96"/>
      <c r="G26" s="96"/>
      <c r="H26" s="96"/>
    </row>
    <row r="27" spans="1:8" ht="34.5" customHeight="1" x14ac:dyDescent="0.3">
      <c r="A27" s="150" t="s">
        <v>192</v>
      </c>
      <c r="B27" s="141" t="s">
        <v>116</v>
      </c>
      <c r="C27" s="156" t="s">
        <v>114</v>
      </c>
      <c r="D27" s="146"/>
      <c r="E27" s="77" t="e" cm="1">
        <f t="array" ref="E27">_xlfn.IFS(D27 = "Met",5,D27 = "Unmet",0)</f>
        <v>#N/A</v>
      </c>
      <c r="F27" s="101"/>
      <c r="G27" s="101"/>
      <c r="H27" s="101"/>
    </row>
    <row r="28" spans="1:8" ht="34.5" customHeight="1" x14ac:dyDescent="0.3">
      <c r="A28" s="53"/>
      <c r="B28" s="141"/>
      <c r="C28" s="156"/>
      <c r="D28" s="146"/>
      <c r="E28" s="77"/>
      <c r="F28" s="101"/>
      <c r="G28" s="101"/>
      <c r="H28" s="101"/>
    </row>
    <row r="29" spans="1:8" ht="34.5" customHeight="1" x14ac:dyDescent="0.3">
      <c r="A29" s="148" t="s">
        <v>190</v>
      </c>
      <c r="B29" s="147" t="s">
        <v>185</v>
      </c>
      <c r="C29" s="153" t="s">
        <v>186</v>
      </c>
      <c r="D29" s="73"/>
      <c r="E29" s="71" t="e" cm="1">
        <f t="array" ref="E29">_xlfn.IFS(D29 = "Met",5,D29 = "Unmet",0)</f>
        <v>#N/A</v>
      </c>
      <c r="F29" s="96"/>
      <c r="G29" s="96"/>
      <c r="H29" s="96"/>
    </row>
    <row r="30" spans="1:8" ht="34.5" customHeight="1" x14ac:dyDescent="0.3">
      <c r="A30" s="52"/>
      <c r="B30" s="147"/>
      <c r="C30" s="153"/>
      <c r="D30" s="73"/>
      <c r="E30" s="71"/>
      <c r="F30" s="96"/>
      <c r="G30" s="96"/>
      <c r="H30" s="96"/>
    </row>
    <row r="31" spans="1:8" ht="34.5" customHeight="1" x14ac:dyDescent="0.3">
      <c r="A31" s="150" t="s">
        <v>191</v>
      </c>
      <c r="B31" s="141" t="s">
        <v>117</v>
      </c>
      <c r="C31" s="100" t="s">
        <v>115</v>
      </c>
      <c r="D31" s="146"/>
      <c r="E31" s="77" t="e" cm="1">
        <f t="array" ref="E31">_xlfn.IFS(D31 = "Met",5,D31 = "Unmet",0,D31 = "N/A","N/A")</f>
        <v>#N/A</v>
      </c>
      <c r="F31" s="101"/>
      <c r="G31" s="101"/>
      <c r="H31" s="101"/>
    </row>
    <row r="32" spans="1:8" ht="34.5" customHeight="1" x14ac:dyDescent="0.3">
      <c r="A32" s="53"/>
      <c r="B32" s="141"/>
      <c r="C32" s="100"/>
      <c r="D32" s="146"/>
      <c r="E32" s="77"/>
      <c r="F32" s="101"/>
      <c r="G32" s="101"/>
      <c r="H32" s="101"/>
    </row>
    <row r="33" spans="3:8" ht="15.6" x14ac:dyDescent="0.3">
      <c r="C33" s="149" t="s">
        <v>118</v>
      </c>
      <c r="D33" s="149"/>
      <c r="E33" s="149"/>
      <c r="F33" s="127">
        <f>SUM(40+E34+E35)</f>
        <v>40</v>
      </c>
      <c r="G33" s="128"/>
      <c r="H33" s="129"/>
    </row>
    <row r="34" spans="3:8" ht="30" customHeight="1" x14ac:dyDescent="0.3">
      <c r="C34" s="8" t="s">
        <v>119</v>
      </c>
      <c r="D34" s="24" t="s">
        <v>88</v>
      </c>
      <c r="E34" s="9">
        <f>IF(D34 = "No",-5,0)</f>
        <v>0</v>
      </c>
      <c r="F34" s="130"/>
      <c r="G34" s="131"/>
      <c r="H34" s="132"/>
    </row>
    <row r="35" spans="3:8" ht="30" customHeight="1" x14ac:dyDescent="0.3">
      <c r="C35" s="8" t="s">
        <v>120</v>
      </c>
      <c r="D35" s="24" t="s">
        <v>89</v>
      </c>
      <c r="E35" s="9">
        <f>IF(D35 = "Yes",-5,0)</f>
        <v>0</v>
      </c>
      <c r="F35" s="133"/>
      <c r="G35" s="134"/>
      <c r="H35" s="135"/>
    </row>
    <row r="36" spans="3:8" ht="15.6" x14ac:dyDescent="0.3">
      <c r="C36" s="66" t="s">
        <v>121</v>
      </c>
      <c r="D36" s="67"/>
      <c r="E36" s="68"/>
      <c r="F36" s="60" t="e">
        <f>SUM(E16:E32)</f>
        <v>#N/A</v>
      </c>
      <c r="G36" s="60"/>
      <c r="H36" s="60"/>
    </row>
    <row r="37" spans="3:8" ht="15.6" x14ac:dyDescent="0.3">
      <c r="C37" s="145" t="s">
        <v>122</v>
      </c>
      <c r="D37" s="145"/>
      <c r="E37" s="145"/>
      <c r="F37" s="144">
        <f>COUNTIF(D11:D14,"Met")</f>
        <v>0</v>
      </c>
      <c r="G37" s="144"/>
      <c r="H37" s="144"/>
    </row>
  </sheetData>
  <sheetProtection sheet="1" objects="1" scenarios="1" selectLockedCells="1"/>
  <mergeCells count="72">
    <mergeCell ref="D27:D28"/>
    <mergeCell ref="E27:E28"/>
    <mergeCell ref="A1:H8"/>
    <mergeCell ref="A9:H9"/>
    <mergeCell ref="A10:B10"/>
    <mergeCell ref="F10:H10"/>
    <mergeCell ref="A11:A12"/>
    <mergeCell ref="B11:B12"/>
    <mergeCell ref="C11:C12"/>
    <mergeCell ref="D11:D12"/>
    <mergeCell ref="E11:E12"/>
    <mergeCell ref="F11:H12"/>
    <mergeCell ref="A18:B18"/>
    <mergeCell ref="F18:H18"/>
    <mergeCell ref="A19:A20"/>
    <mergeCell ref="B19:B20"/>
    <mergeCell ref="A13:A14"/>
    <mergeCell ref="B13:B14"/>
    <mergeCell ref="C13:C14"/>
    <mergeCell ref="A15:B15"/>
    <mergeCell ref="F15:H15"/>
    <mergeCell ref="A16:A17"/>
    <mergeCell ref="B16:B17"/>
    <mergeCell ref="C16:C17"/>
    <mergeCell ref="D16:D17"/>
    <mergeCell ref="E16:E17"/>
    <mergeCell ref="F16:H17"/>
    <mergeCell ref="A21:B21"/>
    <mergeCell ref="F21:H21"/>
    <mergeCell ref="A22:A23"/>
    <mergeCell ref="B22:B23"/>
    <mergeCell ref="C22:C23"/>
    <mergeCell ref="D22:D23"/>
    <mergeCell ref="E22:E23"/>
    <mergeCell ref="F22:H23"/>
    <mergeCell ref="F13:H14"/>
    <mergeCell ref="E13:E14"/>
    <mergeCell ref="D13:D14"/>
    <mergeCell ref="C25:C26"/>
    <mergeCell ref="D25:D26"/>
    <mergeCell ref="C19:C20"/>
    <mergeCell ref="D19:D20"/>
    <mergeCell ref="E19:E20"/>
    <mergeCell ref="F19:H20"/>
    <mergeCell ref="F24:H24"/>
    <mergeCell ref="E25:E26"/>
    <mergeCell ref="F25:H26"/>
    <mergeCell ref="F37:H37"/>
    <mergeCell ref="C37:E37"/>
    <mergeCell ref="F31:H32"/>
    <mergeCell ref="D31:D32"/>
    <mergeCell ref="C31:C32"/>
    <mergeCell ref="C33:E33"/>
    <mergeCell ref="C36:E36"/>
    <mergeCell ref="F33:H35"/>
    <mergeCell ref="F36:H36"/>
    <mergeCell ref="A24:B24"/>
    <mergeCell ref="E31:E32"/>
    <mergeCell ref="F29:H30"/>
    <mergeCell ref="E29:E30"/>
    <mergeCell ref="D29:D30"/>
    <mergeCell ref="B29:B30"/>
    <mergeCell ref="A29:A30"/>
    <mergeCell ref="B31:B32"/>
    <mergeCell ref="A31:A32"/>
    <mergeCell ref="F27:H28"/>
    <mergeCell ref="C29:C30"/>
    <mergeCell ref="A25:A26"/>
    <mergeCell ref="B25:B26"/>
    <mergeCell ref="A27:A28"/>
    <mergeCell ref="B27:B28"/>
    <mergeCell ref="C27:C28"/>
  </mergeCells>
  <conditionalFormatting sqref="C33">
    <cfRule type="cellIs" dxfId="5" priority="5" operator="equal">
      <formula>"Unmet"</formula>
    </cfRule>
  </conditionalFormatting>
  <conditionalFormatting sqref="C36">
    <cfRule type="cellIs" dxfId="4" priority="4" operator="equal">
      <formula>"Unmet"</formula>
    </cfRule>
  </conditionalFormatting>
  <conditionalFormatting sqref="D11:D14">
    <cfRule type="cellIs" dxfId="3" priority="1" operator="equal">
      <formula>"Unmet"</formula>
    </cfRule>
  </conditionalFormatting>
  <dataValidations count="5">
    <dataValidation type="list" allowBlank="1" showInputMessage="1" showErrorMessage="1" sqref="D11:D14 D19:D20 D27:D30" xr:uid="{18E3F4B3-23B9-4978-9CBF-3E8FA94DBAE1}">
      <formula1>"Met, Unmet"</formula1>
    </dataValidation>
    <dataValidation type="list" allowBlank="1" showInputMessage="1" showErrorMessage="1" sqref="D31:D32 D22:D23" xr:uid="{0A41A8E9-2E14-4C1B-A867-6DD9F0A0A0DD}">
      <formula1>"Met, Unmet, N/A"</formula1>
    </dataValidation>
    <dataValidation type="list" allowBlank="1" showInputMessage="1" showErrorMessage="1" sqref="D34:D35" xr:uid="{15488D5A-B3A9-47D0-8947-63867E212E47}">
      <formula1>"Yes, No"</formula1>
    </dataValidation>
    <dataValidation type="list" allowBlank="1" showInputMessage="1" showErrorMessage="1" sqref="D16:D17" xr:uid="{2514A013-40FC-4787-8DBF-1F886FB1DCAF}">
      <formula1>"Met - Description sufficient but does not include reference(s) to our local CoC systems,Met - Description sufficient and does include reference(s) to our local CoC systems,Unmet"</formula1>
    </dataValidation>
    <dataValidation type="list" allowBlank="1" showInputMessage="1" showErrorMessage="1" sqref="D25:D26" xr:uid="{87EDA732-7432-42E5-9893-5F8357579091}">
      <formula1>"10% or less,11% or greater"</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E3E49-149C-4D26-A878-E15F49550E9D}">
  <dimension ref="A1:N17"/>
  <sheetViews>
    <sheetView topLeftCell="A5" workbookViewId="0">
      <selection activeCell="D14" sqref="D14:D15"/>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8.5546875"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57" t="s">
        <v>123</v>
      </c>
      <c r="B9" s="157"/>
      <c r="C9" s="157"/>
      <c r="D9" s="157"/>
      <c r="E9" s="157"/>
      <c r="F9" s="157"/>
      <c r="G9" s="157"/>
      <c r="H9" s="158"/>
      <c r="I9" s="1"/>
      <c r="J9" s="1"/>
      <c r="K9" s="1"/>
      <c r="L9" s="1"/>
      <c r="M9" s="1"/>
      <c r="N9" s="1"/>
    </row>
    <row r="10" spans="1:14" ht="21" x14ac:dyDescent="0.4">
      <c r="A10" s="160" t="s">
        <v>124</v>
      </c>
      <c r="B10" s="161"/>
      <c r="C10" s="161"/>
      <c r="D10" s="161"/>
      <c r="E10" s="161"/>
      <c r="F10" s="161"/>
      <c r="G10" s="161"/>
      <c r="H10" s="162"/>
      <c r="I10" s="1"/>
      <c r="J10" s="1"/>
      <c r="K10" s="1"/>
      <c r="L10" s="1"/>
      <c r="M10" s="1"/>
      <c r="N10" s="1"/>
    </row>
    <row r="11" spans="1:14" x14ac:dyDescent="0.3">
      <c r="A11" s="159" t="s">
        <v>107</v>
      </c>
      <c r="B11" s="159"/>
      <c r="C11" s="10" t="s">
        <v>0</v>
      </c>
      <c r="D11" s="10" t="s">
        <v>73</v>
      </c>
      <c r="E11" s="10" t="s">
        <v>1</v>
      </c>
      <c r="F11" s="159" t="s">
        <v>2</v>
      </c>
      <c r="G11" s="159"/>
      <c r="H11" s="159"/>
    </row>
    <row r="12" spans="1:14" ht="49.5" customHeight="1" x14ac:dyDescent="0.3">
      <c r="A12" s="53">
        <v>2.1</v>
      </c>
      <c r="B12" s="141" t="s">
        <v>125</v>
      </c>
      <c r="C12" s="116" t="s">
        <v>3</v>
      </c>
      <c r="D12" s="146"/>
      <c r="E12" s="77" t="e" cm="1">
        <f t="array" ref="E12">_xlfn.IFS(D12 = "Met",10,D12 = "Unmet",0)</f>
        <v>#N/A</v>
      </c>
      <c r="F12" s="101"/>
      <c r="G12" s="101"/>
      <c r="H12" s="101"/>
    </row>
    <row r="13" spans="1:14" ht="49.5" customHeight="1" x14ac:dyDescent="0.3">
      <c r="A13" s="53"/>
      <c r="B13" s="141"/>
      <c r="C13" s="116"/>
      <c r="D13" s="146"/>
      <c r="E13" s="77"/>
      <c r="F13" s="101"/>
      <c r="G13" s="101"/>
      <c r="H13" s="101"/>
    </row>
    <row r="14" spans="1:14" ht="34.5" customHeight="1" x14ac:dyDescent="0.3">
      <c r="A14" s="148" t="s">
        <v>195</v>
      </c>
      <c r="B14" s="147" t="s">
        <v>126</v>
      </c>
      <c r="C14" s="62" t="s">
        <v>99</v>
      </c>
      <c r="D14" s="73"/>
      <c r="E14" s="71" t="e" cm="1">
        <f t="array" ref="E14">_xlfn.IFS(D14 = "Met",20,D14 = "Unmet",0)</f>
        <v>#N/A</v>
      </c>
      <c r="F14" s="96"/>
      <c r="G14" s="96"/>
      <c r="H14" s="96"/>
    </row>
    <row r="15" spans="1:14" ht="34.5" customHeight="1" x14ac:dyDescent="0.3">
      <c r="A15" s="52"/>
      <c r="B15" s="147"/>
      <c r="C15" s="62"/>
      <c r="D15" s="73"/>
      <c r="E15" s="71"/>
      <c r="F15" s="96"/>
      <c r="G15" s="96"/>
      <c r="H15" s="96"/>
    </row>
    <row r="16" spans="1:14" ht="15.6" x14ac:dyDescent="0.3">
      <c r="C16" s="149" t="s">
        <v>118</v>
      </c>
      <c r="D16" s="149"/>
      <c r="E16" s="149"/>
      <c r="F16" s="127">
        <v>30</v>
      </c>
      <c r="G16" s="128"/>
      <c r="H16" s="129"/>
    </row>
    <row r="17" spans="3:8" ht="15.6" x14ac:dyDescent="0.3">
      <c r="C17" s="66" t="s">
        <v>121</v>
      </c>
      <c r="D17" s="67"/>
      <c r="E17" s="68"/>
      <c r="F17" s="60" t="e">
        <f>SUM(E12:E15)</f>
        <v>#N/A</v>
      </c>
      <c r="G17" s="60"/>
      <c r="H17" s="60"/>
    </row>
  </sheetData>
  <sheetProtection sheet="1" objects="1" scenarios="1" selectLockedCells="1"/>
  <mergeCells count="21">
    <mergeCell ref="A1:H8"/>
    <mergeCell ref="A9:H9"/>
    <mergeCell ref="A11:B11"/>
    <mergeCell ref="F11:H11"/>
    <mergeCell ref="A12:A13"/>
    <mergeCell ref="B12:B13"/>
    <mergeCell ref="C12:C13"/>
    <mergeCell ref="D12:D13"/>
    <mergeCell ref="E12:E13"/>
    <mergeCell ref="F12:H13"/>
    <mergeCell ref="A10:H10"/>
    <mergeCell ref="C16:E16"/>
    <mergeCell ref="F16:H16"/>
    <mergeCell ref="C17:E17"/>
    <mergeCell ref="F17:H17"/>
    <mergeCell ref="F14:H15"/>
    <mergeCell ref="A14:A15"/>
    <mergeCell ref="B14:B15"/>
    <mergeCell ref="C14:C15"/>
    <mergeCell ref="D14:D15"/>
    <mergeCell ref="E14:E15"/>
  </mergeCells>
  <conditionalFormatting sqref="C16:C17">
    <cfRule type="cellIs" dxfId="2" priority="2" operator="equal">
      <formula>"Unmet"</formula>
    </cfRule>
  </conditionalFormatting>
  <dataValidations count="1">
    <dataValidation type="list" allowBlank="1" showInputMessage="1" showErrorMessage="1" sqref="D12:D15" xr:uid="{DDA1F6C0-71AC-4371-8F75-C56081FF7868}">
      <formula1>"Met, Unmet"</formula1>
    </dataValidation>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1AC79-E6CA-4EA8-9CCA-60E8947505D1}">
  <dimension ref="A1:N33"/>
  <sheetViews>
    <sheetView topLeftCell="A11" workbookViewId="0">
      <selection activeCell="J18" sqref="J18"/>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8.5546875"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71" t="s">
        <v>151</v>
      </c>
      <c r="B9" s="171"/>
      <c r="C9" s="171"/>
      <c r="D9" s="171"/>
      <c r="E9" s="171"/>
      <c r="F9" s="171"/>
      <c r="G9" s="171"/>
      <c r="H9" s="172"/>
      <c r="I9" s="1"/>
      <c r="J9" s="1"/>
      <c r="K9" s="1"/>
      <c r="L9" s="1"/>
      <c r="M9" s="1"/>
      <c r="N9" s="1"/>
    </row>
    <row r="10" spans="1:14" ht="21" x14ac:dyDescent="0.4">
      <c r="A10" s="173" t="s">
        <v>124</v>
      </c>
      <c r="B10" s="166"/>
      <c r="C10" s="166"/>
      <c r="D10" s="166"/>
      <c r="E10" s="166"/>
      <c r="F10" s="166"/>
      <c r="G10" s="166"/>
      <c r="H10" s="167"/>
      <c r="I10" s="1"/>
      <c r="J10" s="1"/>
      <c r="K10" s="1"/>
      <c r="L10" s="1"/>
      <c r="M10" s="1"/>
      <c r="N10" s="1"/>
    </row>
    <row r="11" spans="1:14" x14ac:dyDescent="0.3">
      <c r="A11" s="168" t="s">
        <v>107</v>
      </c>
      <c r="B11" s="168"/>
      <c r="C11" s="12" t="s">
        <v>0</v>
      </c>
      <c r="D11" s="12" t="s">
        <v>73</v>
      </c>
      <c r="E11" s="12" t="s">
        <v>1</v>
      </c>
      <c r="F11" s="168" t="s">
        <v>2</v>
      </c>
      <c r="G11" s="168"/>
      <c r="H11" s="168"/>
    </row>
    <row r="12" spans="1:14" ht="42.75" customHeight="1" x14ac:dyDescent="0.3">
      <c r="A12" s="150" t="s">
        <v>193</v>
      </c>
      <c r="B12" s="141" t="s">
        <v>133</v>
      </c>
      <c r="C12" s="100" t="s">
        <v>99</v>
      </c>
      <c r="D12" s="146"/>
      <c r="E12" s="77" t="e" cm="1">
        <f t="array" ref="E12">_xlfn.IFS(D12 = "Met",5,D12 = "Unmet",0)</f>
        <v>#N/A</v>
      </c>
      <c r="F12" s="101"/>
      <c r="G12" s="101"/>
      <c r="H12" s="101"/>
    </row>
    <row r="13" spans="1:14" ht="42.75" customHeight="1" x14ac:dyDescent="0.3">
      <c r="A13" s="53"/>
      <c r="B13" s="141"/>
      <c r="C13" s="100"/>
      <c r="D13" s="146"/>
      <c r="E13" s="77"/>
      <c r="F13" s="101"/>
      <c r="G13" s="101"/>
      <c r="H13" s="101"/>
    </row>
    <row r="14" spans="1:14" ht="34.5" customHeight="1" x14ac:dyDescent="0.3">
      <c r="A14" s="155" t="s">
        <v>127</v>
      </c>
      <c r="B14" s="137" t="s">
        <v>134</v>
      </c>
      <c r="C14" s="154" t="s">
        <v>99</v>
      </c>
      <c r="D14" s="139"/>
      <c r="E14" s="140" t="e" cm="1">
        <f t="array" ref="E14">_xlfn.IFS(D14 = "Met",15,D14 = "Unmet",0)</f>
        <v>#N/A</v>
      </c>
      <c r="F14" s="72"/>
      <c r="G14" s="72"/>
      <c r="H14" s="72"/>
    </row>
    <row r="15" spans="1:14" ht="34.5" customHeight="1" x14ac:dyDescent="0.3">
      <c r="A15" s="136"/>
      <c r="B15" s="137"/>
      <c r="C15" s="154"/>
      <c r="D15" s="139"/>
      <c r="E15" s="140"/>
      <c r="F15" s="72"/>
      <c r="G15" s="72"/>
      <c r="H15" s="72"/>
    </row>
    <row r="16" spans="1:14" ht="15" customHeight="1" x14ac:dyDescent="0.3">
      <c r="A16" s="169" t="s">
        <v>135</v>
      </c>
      <c r="B16" s="170"/>
      <c r="C16" s="12" t="s">
        <v>0</v>
      </c>
      <c r="D16" s="12" t="s">
        <v>73</v>
      </c>
      <c r="E16" s="12" t="s">
        <v>1</v>
      </c>
      <c r="F16" s="168" t="s">
        <v>2</v>
      </c>
      <c r="G16" s="168"/>
      <c r="H16" s="168"/>
    </row>
    <row r="17" spans="1:14" ht="171.75" customHeight="1" x14ac:dyDescent="0.3">
      <c r="A17" s="150" t="s">
        <v>129</v>
      </c>
      <c r="B17" s="141" t="s">
        <v>137</v>
      </c>
      <c r="C17" s="100" t="s">
        <v>136</v>
      </c>
      <c r="D17" s="146"/>
      <c r="E17" s="77" t="e" cm="1">
        <f t="array" ref="E17">_xlfn.IFS(D17 = "Met - Project has MOU/contract/commitment letter and leverages resources but NOT to the full extent listed above",5,D17 = "Met - Project has MOU/contract/commitment letter and leverages resources to the FULL extent listed above",10,D17 = "Unmet",0)</f>
        <v>#N/A</v>
      </c>
      <c r="F17" s="101"/>
      <c r="G17" s="101"/>
      <c r="H17" s="101"/>
    </row>
    <row r="18" spans="1:14" ht="171.75" customHeight="1" x14ac:dyDescent="0.3">
      <c r="A18" s="53"/>
      <c r="B18" s="141"/>
      <c r="C18" s="100"/>
      <c r="D18" s="146"/>
      <c r="E18" s="77"/>
      <c r="F18" s="101"/>
      <c r="G18" s="101"/>
      <c r="H18" s="101"/>
    </row>
    <row r="19" spans="1:14" ht="73.5" customHeight="1" x14ac:dyDescent="0.4">
      <c r="A19" s="165" t="s">
        <v>156</v>
      </c>
      <c r="B19" s="166"/>
      <c r="C19" s="166"/>
      <c r="D19" s="166"/>
      <c r="E19" s="166"/>
      <c r="F19" s="166"/>
      <c r="G19" s="166"/>
      <c r="H19" s="167"/>
      <c r="I19" s="1"/>
      <c r="J19" s="1"/>
      <c r="K19" s="1"/>
      <c r="L19" s="1"/>
      <c r="M19" s="1"/>
      <c r="N19" s="1"/>
    </row>
    <row r="20" spans="1:14" x14ac:dyDescent="0.3">
      <c r="A20" s="168" t="s">
        <v>152</v>
      </c>
      <c r="B20" s="168"/>
      <c r="C20" s="12" t="s">
        <v>0</v>
      </c>
      <c r="D20" s="12" t="s">
        <v>73</v>
      </c>
      <c r="E20" s="12" t="s">
        <v>1</v>
      </c>
      <c r="F20" s="168" t="s">
        <v>2</v>
      </c>
      <c r="G20" s="168"/>
      <c r="H20" s="168"/>
    </row>
    <row r="21" spans="1:14" ht="34.5" customHeight="1" x14ac:dyDescent="0.3">
      <c r="A21" s="155" t="s">
        <v>138</v>
      </c>
      <c r="B21" s="137" t="s">
        <v>139</v>
      </c>
      <c r="C21" s="154" t="s">
        <v>140</v>
      </c>
      <c r="D21" s="139"/>
      <c r="E21" s="140" t="e" cm="1">
        <f t="array" ref="E21">_xlfn.IFS(D21 = "0-25%",0,D21 = "26-44%",5,D21 = "45% or greater",15,D21 = "N/A","N/A")</f>
        <v>#N/A</v>
      </c>
      <c r="F21" s="72"/>
      <c r="G21" s="72"/>
      <c r="H21" s="72"/>
    </row>
    <row r="22" spans="1:14" ht="34.5" customHeight="1" x14ac:dyDescent="0.3">
      <c r="A22" s="136"/>
      <c r="B22" s="137"/>
      <c r="C22" s="154"/>
      <c r="D22" s="139"/>
      <c r="E22" s="140"/>
      <c r="F22" s="72"/>
      <c r="G22" s="72"/>
      <c r="H22" s="72"/>
    </row>
    <row r="23" spans="1:14" ht="34.5" customHeight="1" x14ac:dyDescent="0.3">
      <c r="A23" s="150" t="s">
        <v>143</v>
      </c>
      <c r="B23" s="141" t="s">
        <v>141</v>
      </c>
      <c r="C23" s="100" t="s">
        <v>142</v>
      </c>
      <c r="D23" s="146"/>
      <c r="E23" s="163" t="e" cm="1">
        <f t="array" ref="E23">_xlfn.IFS(D23 = "Met",0,D23 = "Unmet",-5,D23 = "N/A","N/A")</f>
        <v>#N/A</v>
      </c>
      <c r="F23" s="101"/>
      <c r="G23" s="101"/>
      <c r="H23" s="101"/>
    </row>
    <row r="24" spans="1:14" ht="34.5" customHeight="1" x14ac:dyDescent="0.3">
      <c r="A24" s="53"/>
      <c r="B24" s="141"/>
      <c r="C24" s="100"/>
      <c r="D24" s="146"/>
      <c r="E24" s="164"/>
      <c r="F24" s="101"/>
      <c r="G24" s="101"/>
      <c r="H24" s="101"/>
    </row>
    <row r="25" spans="1:14" ht="34.5" customHeight="1" x14ac:dyDescent="0.3">
      <c r="A25" s="155" t="s">
        <v>144</v>
      </c>
      <c r="B25" s="137" t="s">
        <v>153</v>
      </c>
      <c r="C25" s="154" t="s">
        <v>145</v>
      </c>
      <c r="D25" s="139"/>
      <c r="E25" s="140" t="e" cm="1">
        <f t="array" ref="E25">_xlfn.IFS(D25 = "79% or less",0,D25 = "80% or greater",15,D25 = "N/A","N/A")</f>
        <v>#N/A</v>
      </c>
      <c r="F25" s="72"/>
      <c r="G25" s="72"/>
      <c r="H25" s="72"/>
    </row>
    <row r="26" spans="1:14" ht="34.5" customHeight="1" x14ac:dyDescent="0.3">
      <c r="A26" s="136"/>
      <c r="B26" s="137"/>
      <c r="C26" s="154"/>
      <c r="D26" s="139"/>
      <c r="E26" s="140"/>
      <c r="F26" s="72"/>
      <c r="G26" s="72"/>
      <c r="H26" s="72"/>
    </row>
    <row r="27" spans="1:14" ht="42" customHeight="1" x14ac:dyDescent="0.3">
      <c r="A27" s="150" t="s">
        <v>173</v>
      </c>
      <c r="B27" s="141" t="s">
        <v>154</v>
      </c>
      <c r="C27" s="156" t="s">
        <v>150</v>
      </c>
      <c r="D27" s="146"/>
      <c r="E27" s="163" t="e" cm="1">
        <f t="array" ref="E27">_xlfn.IFS(D27 = "9% or less",0,D27 = "10-15%",5,D27 = "16-19%",10,D27 = "20% or greater",15,D27 = "N/A","N/A")</f>
        <v>#N/A</v>
      </c>
      <c r="F27" s="101"/>
      <c r="G27" s="101"/>
      <c r="H27" s="101"/>
    </row>
    <row r="28" spans="1:14" ht="42" customHeight="1" x14ac:dyDescent="0.3">
      <c r="A28" s="53"/>
      <c r="B28" s="141"/>
      <c r="C28" s="156"/>
      <c r="D28" s="146"/>
      <c r="E28" s="164"/>
      <c r="F28" s="101"/>
      <c r="G28" s="101"/>
      <c r="H28" s="101"/>
    </row>
    <row r="29" spans="1:14" ht="34.5" customHeight="1" x14ac:dyDescent="0.3">
      <c r="A29" s="155" t="s">
        <v>147</v>
      </c>
      <c r="B29" s="137" t="s">
        <v>155</v>
      </c>
      <c r="C29" s="154" t="s">
        <v>149</v>
      </c>
      <c r="D29" s="139"/>
      <c r="E29" s="140" t="e" cm="1">
        <f t="array" ref="E29">_xlfn.IFS(D29 = "12% or less",15,D29 = "13% or greater",0,D29 = "N/A","N/A")</f>
        <v>#N/A</v>
      </c>
      <c r="F29" s="72"/>
      <c r="G29" s="72"/>
      <c r="H29" s="72"/>
    </row>
    <row r="30" spans="1:14" ht="34.5" customHeight="1" x14ac:dyDescent="0.3">
      <c r="A30" s="136"/>
      <c r="B30" s="137"/>
      <c r="C30" s="154"/>
      <c r="D30" s="139"/>
      <c r="E30" s="140"/>
      <c r="F30" s="72"/>
      <c r="G30" s="72"/>
      <c r="H30" s="72"/>
    </row>
    <row r="31" spans="1:14" ht="15.6" x14ac:dyDescent="0.3">
      <c r="C31" s="149" t="s">
        <v>118</v>
      </c>
      <c r="D31" s="149"/>
      <c r="E31" s="149"/>
      <c r="F31" s="127">
        <f>90+E32</f>
        <v>90</v>
      </c>
      <c r="G31" s="128"/>
      <c r="H31" s="129"/>
    </row>
    <row r="32" spans="1:14" x14ac:dyDescent="0.3">
      <c r="C32" s="8" t="s">
        <v>120</v>
      </c>
      <c r="D32" s="24" t="s">
        <v>89</v>
      </c>
      <c r="E32" s="11" cm="1">
        <f t="array" ref="E32">_xlfn.IFS(D32 = "Yes",-15,D32 = "No",0)</f>
        <v>0</v>
      </c>
      <c r="F32" s="133"/>
      <c r="G32" s="134"/>
      <c r="H32" s="135"/>
    </row>
    <row r="33" spans="3:8" ht="15.6" x14ac:dyDescent="0.3">
      <c r="C33" s="66" t="s">
        <v>121</v>
      </c>
      <c r="D33" s="67"/>
      <c r="E33" s="68"/>
      <c r="F33" s="60" t="e">
        <f>SUM(E21:E30,E17,E12:E15)</f>
        <v>#N/A</v>
      </c>
      <c r="G33" s="60"/>
      <c r="H33" s="60"/>
    </row>
  </sheetData>
  <mergeCells count="62">
    <mergeCell ref="A1:H8"/>
    <mergeCell ref="A9:H9"/>
    <mergeCell ref="A12:A13"/>
    <mergeCell ref="B12:B13"/>
    <mergeCell ref="C12:C13"/>
    <mergeCell ref="D12:D13"/>
    <mergeCell ref="E12:E13"/>
    <mergeCell ref="F12:H13"/>
    <mergeCell ref="A10:H10"/>
    <mergeCell ref="A11:B11"/>
    <mergeCell ref="F11:H11"/>
    <mergeCell ref="F14:H15"/>
    <mergeCell ref="A16:B16"/>
    <mergeCell ref="F16:H16"/>
    <mergeCell ref="A17:A18"/>
    <mergeCell ref="B17:B18"/>
    <mergeCell ref="C17:C18"/>
    <mergeCell ref="D17:D18"/>
    <mergeCell ref="E17:E18"/>
    <mergeCell ref="F17:H18"/>
    <mergeCell ref="A14:A15"/>
    <mergeCell ref="B14:B15"/>
    <mergeCell ref="C14:C15"/>
    <mergeCell ref="D14:D15"/>
    <mergeCell ref="E14:E15"/>
    <mergeCell ref="F23:H24"/>
    <mergeCell ref="A19:H19"/>
    <mergeCell ref="A20:B20"/>
    <mergeCell ref="F20:H20"/>
    <mergeCell ref="A21:A22"/>
    <mergeCell ref="B21:B22"/>
    <mergeCell ref="C21:C22"/>
    <mergeCell ref="D21:D22"/>
    <mergeCell ref="E21:E22"/>
    <mergeCell ref="F21:H22"/>
    <mergeCell ref="A23:A24"/>
    <mergeCell ref="B23:B24"/>
    <mergeCell ref="C23:C24"/>
    <mergeCell ref="D23:D24"/>
    <mergeCell ref="E23:E24"/>
    <mergeCell ref="F27:H28"/>
    <mergeCell ref="A25:A26"/>
    <mergeCell ref="B25:B26"/>
    <mergeCell ref="C25:C26"/>
    <mergeCell ref="D25:D26"/>
    <mergeCell ref="E25:E26"/>
    <mergeCell ref="F25:H26"/>
    <mergeCell ref="A27:A28"/>
    <mergeCell ref="B27:B28"/>
    <mergeCell ref="C27:C28"/>
    <mergeCell ref="D27:D28"/>
    <mergeCell ref="E27:E28"/>
    <mergeCell ref="C31:E31"/>
    <mergeCell ref="F31:H32"/>
    <mergeCell ref="C33:E33"/>
    <mergeCell ref="F33:H33"/>
    <mergeCell ref="A29:A30"/>
    <mergeCell ref="B29:B30"/>
    <mergeCell ref="C29:C30"/>
    <mergeCell ref="D29:D30"/>
    <mergeCell ref="E29:E30"/>
    <mergeCell ref="F29:H30"/>
  </mergeCells>
  <conditionalFormatting sqref="C31:C33">
    <cfRule type="cellIs" dxfId="1" priority="1" operator="equal">
      <formula>"Unmet"</formula>
    </cfRule>
  </conditionalFormatting>
  <dataValidations count="8">
    <dataValidation type="list" allowBlank="1" showInputMessage="1" showErrorMessage="1" sqref="D23:D24" xr:uid="{FC1E8656-8969-46F3-A88D-A7F0A4B9E474}">
      <formula1>"Met, Unmet,N/A"</formula1>
    </dataValidation>
    <dataValidation type="list" allowBlank="1" showInputMessage="1" showErrorMessage="1" sqref="D29:D30" xr:uid="{158D8F21-1813-442E-9B0B-AE12FADD23FB}">
      <formula1>"12% or less,13% or greater,N/A"</formula1>
    </dataValidation>
    <dataValidation type="list" allowBlank="1" showInputMessage="1" showErrorMessage="1" sqref="D27:D28" xr:uid="{FBA1E765-CB0B-4003-93BF-D9338EB08B64}">
      <formula1>"9% or less,10-15%,16-19%,20% or greater,N/A"</formula1>
    </dataValidation>
    <dataValidation type="list" allowBlank="1" showInputMessage="1" showErrorMessage="1" sqref="D25:D26" xr:uid="{E483B5C7-6F7B-45DB-B229-0016132CED91}">
      <formula1>"79% or less,80% or greater,N/A"</formula1>
    </dataValidation>
    <dataValidation type="list" allowBlank="1" showInputMessage="1" showErrorMessage="1" sqref="D21:D22" xr:uid="{2A05BC5A-688A-44BC-9FF4-A7A8B632730D}">
      <formula1>"0-25%,26-44%,45% or greater,N/A"</formula1>
    </dataValidation>
    <dataValidation type="list" allowBlank="1" showInputMessage="1" showErrorMessage="1" sqref="D17:D18" xr:uid="{2F8D6E7B-0146-47DD-BE24-77BA31719CA6}">
      <formula1>"Met - Project has MOU/contract/commitment letter and leverages resources but NOT to the full extent listed above,Met - Project has MOU/contract/commitment letter and leverages resources to the FULL extent listed above,Unmet"</formula1>
    </dataValidation>
    <dataValidation type="list" allowBlank="1" showInputMessage="1" showErrorMessage="1" sqref="D12:D15" xr:uid="{669B6C70-7340-49F6-AF58-42DEE153FEDD}">
      <formula1>"Met, Unmet"</formula1>
    </dataValidation>
    <dataValidation type="list" allowBlank="1" showInputMessage="1" showErrorMessage="1" sqref="D32" xr:uid="{8F9E57C2-0728-42DE-A105-9C087CB1EC98}">
      <formula1>"Yes,No"</formula1>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DAA71-2BE7-41EC-BD9F-1EC1BDAAF771}">
  <dimension ref="A1:N35"/>
  <sheetViews>
    <sheetView tabSelected="1" topLeftCell="A22" workbookViewId="0">
      <selection activeCell="F14" sqref="F14:H15"/>
    </sheetView>
  </sheetViews>
  <sheetFormatPr defaultColWidth="9.109375" defaultRowHeight="14.4" x14ac:dyDescent="0.3"/>
  <cols>
    <col min="1" max="1" width="6.44140625" customWidth="1"/>
    <col min="2" max="2" width="61.5546875" style="5" customWidth="1"/>
    <col min="3" max="3" width="30" style="3" customWidth="1"/>
    <col min="4" max="4" width="19.33203125" style="3" customWidth="1"/>
    <col min="5" max="5" width="8.5546875" style="3" bestFit="1" customWidth="1"/>
    <col min="9" max="9" width="8.109375" customWidth="1"/>
    <col min="10" max="10" width="8.33203125" customWidth="1"/>
  </cols>
  <sheetData>
    <row r="1" spans="1:14" x14ac:dyDescent="0.3">
      <c r="A1" s="117" t="e" vm="1">
        <v>#VALUE!</v>
      </c>
      <c r="B1" s="117"/>
      <c r="C1" s="117"/>
      <c r="D1" s="117"/>
      <c r="E1" s="117"/>
      <c r="F1" s="117"/>
      <c r="G1" s="117"/>
      <c r="H1" s="117"/>
    </row>
    <row r="2" spans="1:14" x14ac:dyDescent="0.3">
      <c r="A2" s="117"/>
      <c r="B2" s="117"/>
      <c r="C2" s="117"/>
      <c r="D2" s="117"/>
      <c r="E2" s="117"/>
      <c r="F2" s="117"/>
      <c r="G2" s="117"/>
      <c r="H2" s="117"/>
    </row>
    <row r="3" spans="1:14" x14ac:dyDescent="0.3">
      <c r="A3" s="117"/>
      <c r="B3" s="117"/>
      <c r="C3" s="117"/>
      <c r="D3" s="117"/>
      <c r="E3" s="117"/>
      <c r="F3" s="117"/>
      <c r="G3" s="117"/>
      <c r="H3" s="117"/>
    </row>
    <row r="4" spans="1:14" x14ac:dyDescent="0.3">
      <c r="A4" s="117"/>
      <c r="B4" s="117"/>
      <c r="C4" s="117"/>
      <c r="D4" s="117"/>
      <c r="E4" s="117"/>
      <c r="F4" s="117"/>
      <c r="G4" s="117"/>
      <c r="H4" s="117"/>
    </row>
    <row r="5" spans="1:14" x14ac:dyDescent="0.3">
      <c r="A5" s="117"/>
      <c r="B5" s="117"/>
      <c r="C5" s="117"/>
      <c r="D5" s="117"/>
      <c r="E5" s="117"/>
      <c r="F5" s="117"/>
      <c r="G5" s="117"/>
      <c r="H5" s="117"/>
    </row>
    <row r="6" spans="1:14" x14ac:dyDescent="0.3">
      <c r="A6" s="117"/>
      <c r="B6" s="117"/>
      <c r="C6" s="117"/>
      <c r="D6" s="117"/>
      <c r="E6" s="117"/>
      <c r="F6" s="117"/>
      <c r="G6" s="117"/>
      <c r="H6" s="117"/>
    </row>
    <row r="7" spans="1:14" x14ac:dyDescent="0.3">
      <c r="A7" s="117"/>
      <c r="B7" s="117"/>
      <c r="C7" s="117"/>
      <c r="D7" s="117"/>
      <c r="E7" s="117"/>
      <c r="F7" s="117"/>
      <c r="G7" s="117"/>
      <c r="H7" s="117"/>
    </row>
    <row r="8" spans="1:14" x14ac:dyDescent="0.3">
      <c r="A8" s="117"/>
      <c r="B8" s="117"/>
      <c r="C8" s="117"/>
      <c r="D8" s="117"/>
      <c r="E8" s="117"/>
      <c r="F8" s="117"/>
      <c r="G8" s="117"/>
      <c r="H8" s="117"/>
    </row>
    <row r="9" spans="1:14" ht="21" x14ac:dyDescent="0.4">
      <c r="A9" s="182" t="s">
        <v>157</v>
      </c>
      <c r="B9" s="182"/>
      <c r="C9" s="182"/>
      <c r="D9" s="182"/>
      <c r="E9" s="182"/>
      <c r="F9" s="182"/>
      <c r="G9" s="182"/>
      <c r="H9" s="183"/>
      <c r="I9" s="1"/>
      <c r="J9" s="1"/>
      <c r="K9" s="1"/>
      <c r="L9" s="1"/>
      <c r="M9" s="1"/>
      <c r="N9" s="1"/>
    </row>
    <row r="10" spans="1:14" ht="21" x14ac:dyDescent="0.4">
      <c r="A10" s="184" t="s">
        <v>124</v>
      </c>
      <c r="B10" s="177"/>
      <c r="C10" s="177"/>
      <c r="D10" s="177"/>
      <c r="E10" s="177"/>
      <c r="F10" s="177"/>
      <c r="G10" s="177"/>
      <c r="H10" s="178"/>
      <c r="I10" s="1"/>
      <c r="J10" s="1"/>
      <c r="K10" s="1"/>
      <c r="L10" s="1"/>
      <c r="M10" s="1"/>
      <c r="N10" s="1"/>
    </row>
    <row r="11" spans="1:14" x14ac:dyDescent="0.3">
      <c r="A11" s="179" t="s">
        <v>107</v>
      </c>
      <c r="B11" s="179"/>
      <c r="C11" s="13" t="s">
        <v>0</v>
      </c>
      <c r="D11" s="13" t="s">
        <v>73</v>
      </c>
      <c r="E11" s="13" t="s">
        <v>1</v>
      </c>
      <c r="F11" s="179" t="s">
        <v>2</v>
      </c>
      <c r="G11" s="179"/>
      <c r="H11" s="179"/>
    </row>
    <row r="12" spans="1:14" ht="42.75" customHeight="1" x14ac:dyDescent="0.3">
      <c r="A12" s="150" t="s">
        <v>193</v>
      </c>
      <c r="B12" s="141" t="s">
        <v>133</v>
      </c>
      <c r="C12" s="100" t="s">
        <v>99</v>
      </c>
      <c r="D12" s="146"/>
      <c r="E12" s="77" t="e" cm="1">
        <f t="array" ref="E12">_xlfn.IFS(D12 = "Met",5,D12 = "Unmet",0)</f>
        <v>#N/A</v>
      </c>
      <c r="F12" s="101"/>
      <c r="G12" s="101"/>
      <c r="H12" s="101"/>
    </row>
    <row r="13" spans="1:14" ht="42.75" customHeight="1" x14ac:dyDescent="0.3">
      <c r="A13" s="53"/>
      <c r="B13" s="141"/>
      <c r="C13" s="100"/>
      <c r="D13" s="146"/>
      <c r="E13" s="77"/>
      <c r="F13" s="101"/>
      <c r="G13" s="101"/>
      <c r="H13" s="101"/>
    </row>
    <row r="14" spans="1:14" ht="34.5" customHeight="1" x14ac:dyDescent="0.3">
      <c r="A14" s="155" t="s">
        <v>127</v>
      </c>
      <c r="B14" s="137" t="s">
        <v>134</v>
      </c>
      <c r="C14" s="154" t="s">
        <v>99</v>
      </c>
      <c r="D14" s="139"/>
      <c r="E14" s="140" t="e" cm="1">
        <f t="array" ref="E14">_xlfn.IFS(D14 = "Met",15,D14 = "Unmet",0)</f>
        <v>#N/A</v>
      </c>
      <c r="F14" s="72"/>
      <c r="G14" s="72"/>
      <c r="H14" s="72"/>
    </row>
    <row r="15" spans="1:14" ht="34.5" customHeight="1" x14ac:dyDescent="0.3">
      <c r="A15" s="136"/>
      <c r="B15" s="137"/>
      <c r="C15" s="154"/>
      <c r="D15" s="139"/>
      <c r="E15" s="140"/>
      <c r="F15" s="72"/>
      <c r="G15" s="72"/>
      <c r="H15" s="72"/>
    </row>
    <row r="16" spans="1:14" x14ac:dyDescent="0.3">
      <c r="A16" s="179" t="s">
        <v>128</v>
      </c>
      <c r="B16" s="179"/>
      <c r="C16" s="13" t="s">
        <v>0</v>
      </c>
      <c r="D16" s="13" t="s">
        <v>73</v>
      </c>
      <c r="E16" s="13" t="s">
        <v>1</v>
      </c>
      <c r="F16" s="179" t="s">
        <v>2</v>
      </c>
      <c r="G16" s="179"/>
      <c r="H16" s="179"/>
    </row>
    <row r="17" spans="1:14" ht="132" customHeight="1" x14ac:dyDescent="0.3">
      <c r="A17" s="150" t="s">
        <v>129</v>
      </c>
      <c r="B17" s="141" t="s">
        <v>188</v>
      </c>
      <c r="C17" s="100" t="s">
        <v>99</v>
      </c>
      <c r="D17" s="146"/>
      <c r="E17" s="77" t="e" cm="1">
        <f t="array" ref="E17">_xlfn.IFS(D17 = "Project meets none of the above bulleted points",0,D17 = "Project meets 1-3 of the above bulleted points",5,D17 = "Project meets 4-5 of the above bulleted points",10,D17 = "Project meets all 6 bulleted points above",15)</f>
        <v>#N/A</v>
      </c>
      <c r="F17" s="101"/>
      <c r="G17" s="101"/>
      <c r="H17" s="101"/>
    </row>
    <row r="18" spans="1:14" ht="132" customHeight="1" x14ac:dyDescent="0.3">
      <c r="A18" s="53"/>
      <c r="B18" s="141"/>
      <c r="C18" s="100"/>
      <c r="D18" s="146"/>
      <c r="E18" s="77"/>
      <c r="F18" s="101"/>
      <c r="G18" s="101"/>
      <c r="H18" s="101"/>
    </row>
    <row r="19" spans="1:14" ht="15" customHeight="1" x14ac:dyDescent="0.3">
      <c r="A19" s="180" t="s">
        <v>135</v>
      </c>
      <c r="B19" s="181"/>
      <c r="C19" s="13" t="s">
        <v>0</v>
      </c>
      <c r="D19" s="13" t="s">
        <v>73</v>
      </c>
      <c r="E19" s="13" t="s">
        <v>1</v>
      </c>
      <c r="F19" s="179" t="s">
        <v>2</v>
      </c>
      <c r="G19" s="179"/>
      <c r="H19" s="179"/>
    </row>
    <row r="20" spans="1:14" ht="171.75" customHeight="1" x14ac:dyDescent="0.3">
      <c r="A20" s="155" t="s">
        <v>132</v>
      </c>
      <c r="B20" s="137" t="s">
        <v>137</v>
      </c>
      <c r="C20" s="154" t="s">
        <v>136</v>
      </c>
      <c r="D20" s="139"/>
      <c r="E20" s="140" t="e" cm="1">
        <f t="array" ref="E20">_xlfn.IFS(D20 = "Met - Project has MOU/contract/commitment letter and leverages resources but NOT to the full extent listed above",5,D20 = "Met - Project has MOU/contract/commitment letter and leverages resources to the FULL extent listed above",10,D20 = "Unmet",0)</f>
        <v>#N/A</v>
      </c>
      <c r="F20" s="72"/>
      <c r="G20" s="72"/>
      <c r="H20" s="72"/>
    </row>
    <row r="21" spans="1:14" ht="171.75" customHeight="1" x14ac:dyDescent="0.3">
      <c r="A21" s="136"/>
      <c r="B21" s="137"/>
      <c r="C21" s="154"/>
      <c r="D21" s="139"/>
      <c r="E21" s="140"/>
      <c r="F21" s="72"/>
      <c r="G21" s="72"/>
      <c r="H21" s="72"/>
    </row>
    <row r="22" spans="1:14" ht="73.5" customHeight="1" x14ac:dyDescent="0.4">
      <c r="A22" s="176" t="s">
        <v>158</v>
      </c>
      <c r="B22" s="177"/>
      <c r="C22" s="177"/>
      <c r="D22" s="177"/>
      <c r="E22" s="177"/>
      <c r="F22" s="177"/>
      <c r="G22" s="177"/>
      <c r="H22" s="178"/>
      <c r="I22" s="1"/>
      <c r="J22" s="1"/>
      <c r="K22" s="1"/>
      <c r="L22" s="1"/>
      <c r="M22" s="1"/>
      <c r="N22" s="1"/>
    </row>
    <row r="23" spans="1:14" x14ac:dyDescent="0.3">
      <c r="A23" s="179" t="s">
        <v>152</v>
      </c>
      <c r="B23" s="179"/>
      <c r="C23" s="13" t="s">
        <v>0</v>
      </c>
      <c r="D23" s="13" t="s">
        <v>73</v>
      </c>
      <c r="E23" s="13" t="s">
        <v>1</v>
      </c>
      <c r="F23" s="179" t="s">
        <v>2</v>
      </c>
      <c r="G23" s="179"/>
      <c r="H23" s="179"/>
    </row>
    <row r="24" spans="1:14" ht="34.5" customHeight="1" x14ac:dyDescent="0.3">
      <c r="A24" s="150" t="s">
        <v>138</v>
      </c>
      <c r="B24" s="141" t="s">
        <v>141</v>
      </c>
      <c r="C24" s="100" t="s">
        <v>142</v>
      </c>
      <c r="D24" s="146"/>
      <c r="E24" s="163" t="e" cm="1">
        <f t="array" ref="E24">_xlfn.IFS(D24 = "Met",0,D24 = "Unmet",-5,D24 = "N/A","N/A")</f>
        <v>#N/A</v>
      </c>
      <c r="F24" s="101"/>
      <c r="G24" s="101"/>
      <c r="H24" s="101"/>
    </row>
    <row r="25" spans="1:14" ht="34.5" customHeight="1" x14ac:dyDescent="0.3">
      <c r="A25" s="53"/>
      <c r="B25" s="141"/>
      <c r="C25" s="100"/>
      <c r="D25" s="146"/>
      <c r="E25" s="164"/>
      <c r="F25" s="101"/>
      <c r="G25" s="101"/>
      <c r="H25" s="101"/>
    </row>
    <row r="26" spans="1:14" ht="34.5" customHeight="1" x14ac:dyDescent="0.3">
      <c r="A26" s="155" t="s">
        <v>143</v>
      </c>
      <c r="B26" s="137" t="s">
        <v>159</v>
      </c>
      <c r="C26" s="154" t="s">
        <v>160</v>
      </c>
      <c r="D26" s="139"/>
      <c r="E26" s="140" t="e" cm="1">
        <f t="array" ref="E26">_xlfn.IFS(D26 = "84% or less",0,D26 = "85% or greater",15,D26 = "N/A","N/A")</f>
        <v>#N/A</v>
      </c>
      <c r="F26" s="72"/>
      <c r="G26" s="72"/>
      <c r="H26" s="72"/>
    </row>
    <row r="27" spans="1:14" ht="34.5" customHeight="1" x14ac:dyDescent="0.3">
      <c r="A27" s="136"/>
      <c r="B27" s="137"/>
      <c r="C27" s="154"/>
      <c r="D27" s="139"/>
      <c r="E27" s="140"/>
      <c r="F27" s="72"/>
      <c r="G27" s="72"/>
      <c r="H27" s="72"/>
    </row>
    <row r="28" spans="1:14" ht="42" customHeight="1" x14ac:dyDescent="0.3">
      <c r="A28" s="150" t="s">
        <v>174</v>
      </c>
      <c r="B28" s="141" t="s">
        <v>154</v>
      </c>
      <c r="C28" s="156" t="s">
        <v>150</v>
      </c>
      <c r="D28" s="146"/>
      <c r="E28" s="163" t="e" cm="1">
        <f t="array" ref="E28">_xlfn.IFS(D28 = "9% or less",0,D28 = "10-15%",5,D28 = "16-19%",10,D28 = "20% or greater",15,D28 = "N/A","N/A")</f>
        <v>#N/A</v>
      </c>
      <c r="F28" s="101"/>
      <c r="G28" s="101"/>
      <c r="H28" s="101"/>
    </row>
    <row r="29" spans="1:14" ht="42" customHeight="1" x14ac:dyDescent="0.3">
      <c r="A29" s="53"/>
      <c r="B29" s="141"/>
      <c r="C29" s="156"/>
      <c r="D29" s="146"/>
      <c r="E29" s="164"/>
      <c r="F29" s="101"/>
      <c r="G29" s="101"/>
      <c r="H29" s="101"/>
    </row>
    <row r="30" spans="1:14" ht="34.5" customHeight="1" x14ac:dyDescent="0.3">
      <c r="A30" s="155" t="s">
        <v>146</v>
      </c>
      <c r="B30" s="137" t="s">
        <v>161</v>
      </c>
      <c r="C30" s="154" t="s">
        <v>150</v>
      </c>
      <c r="D30" s="139"/>
      <c r="E30" s="174" t="e" cm="1">
        <f t="array" ref="E30">_xlfn.IFS(D30 = "10% or less",0,D30 = "11-39%",10,D30 = "40% or greater",15,D30 = "N/A","N/A")</f>
        <v>#N/A</v>
      </c>
      <c r="F30" s="72"/>
      <c r="G30" s="72"/>
      <c r="H30" s="72"/>
    </row>
    <row r="31" spans="1:14" ht="34.5" customHeight="1" x14ac:dyDescent="0.3">
      <c r="A31" s="136"/>
      <c r="B31" s="137"/>
      <c r="C31" s="154"/>
      <c r="D31" s="139"/>
      <c r="E31" s="175"/>
      <c r="F31" s="72"/>
      <c r="G31" s="72"/>
      <c r="H31" s="72"/>
    </row>
    <row r="32" spans="1:14" ht="34.5" customHeight="1" x14ac:dyDescent="0.3">
      <c r="A32" s="150" t="s">
        <v>147</v>
      </c>
      <c r="B32" s="141" t="s">
        <v>148</v>
      </c>
      <c r="C32" s="100" t="s">
        <v>149</v>
      </c>
      <c r="D32" s="146"/>
      <c r="E32" s="77" t="e" cm="1">
        <f t="array" ref="E32">_xlfn.IFS(D32 = "8% or less",10,D32 = "9% or greater",0,D32 = "N/A","N/A")</f>
        <v>#N/A</v>
      </c>
      <c r="F32" s="101"/>
      <c r="G32" s="101"/>
      <c r="H32" s="101"/>
    </row>
    <row r="33" spans="1:8" ht="34.5" customHeight="1" x14ac:dyDescent="0.3">
      <c r="A33" s="53"/>
      <c r="B33" s="141"/>
      <c r="C33" s="100"/>
      <c r="D33" s="146"/>
      <c r="E33" s="77"/>
      <c r="F33" s="101"/>
      <c r="G33" s="101"/>
      <c r="H33" s="101"/>
    </row>
    <row r="34" spans="1:8" ht="15.6" x14ac:dyDescent="0.3">
      <c r="C34" s="149" t="s">
        <v>118</v>
      </c>
      <c r="D34" s="149"/>
      <c r="E34" s="149"/>
      <c r="F34" s="127">
        <f>100</f>
        <v>100</v>
      </c>
      <c r="G34" s="128"/>
      <c r="H34" s="129"/>
    </row>
    <row r="35" spans="1:8" ht="15.6" x14ac:dyDescent="0.3">
      <c r="C35" s="66" t="s">
        <v>121</v>
      </c>
      <c r="D35" s="67"/>
      <c r="E35" s="68"/>
      <c r="F35" s="60" t="e">
        <f>SUM(E24:E33,E20,E17,E12:E15)</f>
        <v>#N/A</v>
      </c>
      <c r="G35" s="60"/>
      <c r="H35" s="60"/>
    </row>
  </sheetData>
  <sheetProtection sheet="1" objects="1" scenarios="1" selectLockedCells="1"/>
  <mergeCells count="70">
    <mergeCell ref="A1:H8"/>
    <mergeCell ref="A9:H9"/>
    <mergeCell ref="A10:H10"/>
    <mergeCell ref="A11:B11"/>
    <mergeCell ref="F11:H11"/>
    <mergeCell ref="F14:H15"/>
    <mergeCell ref="A12:A13"/>
    <mergeCell ref="B12:B13"/>
    <mergeCell ref="C12:C13"/>
    <mergeCell ref="D12:D13"/>
    <mergeCell ref="E12:E13"/>
    <mergeCell ref="F12:H13"/>
    <mergeCell ref="A14:A15"/>
    <mergeCell ref="B14:B15"/>
    <mergeCell ref="C14:C15"/>
    <mergeCell ref="D14:D15"/>
    <mergeCell ref="E14:E15"/>
    <mergeCell ref="A19:B19"/>
    <mergeCell ref="F19:H19"/>
    <mergeCell ref="A20:A21"/>
    <mergeCell ref="B20:B21"/>
    <mergeCell ref="C20:C21"/>
    <mergeCell ref="D20:D21"/>
    <mergeCell ref="E20:E21"/>
    <mergeCell ref="F20:H21"/>
    <mergeCell ref="A16:B16"/>
    <mergeCell ref="F16:H16"/>
    <mergeCell ref="A17:A18"/>
    <mergeCell ref="B17:B18"/>
    <mergeCell ref="C17:C18"/>
    <mergeCell ref="D17:D18"/>
    <mergeCell ref="E17:E18"/>
    <mergeCell ref="F17:H18"/>
    <mergeCell ref="A22:H22"/>
    <mergeCell ref="A23:B23"/>
    <mergeCell ref="F23:H23"/>
    <mergeCell ref="A26:A27"/>
    <mergeCell ref="B26:B27"/>
    <mergeCell ref="C26:C27"/>
    <mergeCell ref="D26:D27"/>
    <mergeCell ref="E26:E27"/>
    <mergeCell ref="F26:H27"/>
    <mergeCell ref="A24:A25"/>
    <mergeCell ref="B24:B25"/>
    <mergeCell ref="C24:C25"/>
    <mergeCell ref="D24:D25"/>
    <mergeCell ref="E24:E25"/>
    <mergeCell ref="F24:H25"/>
    <mergeCell ref="A32:A33"/>
    <mergeCell ref="B32:B33"/>
    <mergeCell ref="C32:C33"/>
    <mergeCell ref="D32:D33"/>
    <mergeCell ref="E32:E33"/>
    <mergeCell ref="F28:H29"/>
    <mergeCell ref="A30:A31"/>
    <mergeCell ref="B30:B31"/>
    <mergeCell ref="C30:C31"/>
    <mergeCell ref="D30:D31"/>
    <mergeCell ref="E30:E31"/>
    <mergeCell ref="F30:H31"/>
    <mergeCell ref="A28:A29"/>
    <mergeCell ref="B28:B29"/>
    <mergeCell ref="C28:C29"/>
    <mergeCell ref="D28:D29"/>
    <mergeCell ref="E28:E29"/>
    <mergeCell ref="C34:E34"/>
    <mergeCell ref="F34:H34"/>
    <mergeCell ref="C35:E35"/>
    <mergeCell ref="F35:H35"/>
    <mergeCell ref="F32:H33"/>
  </mergeCells>
  <conditionalFormatting sqref="C34:C35">
    <cfRule type="cellIs" dxfId="0" priority="1" operator="equal">
      <formula>"Unmet"</formula>
    </cfRule>
  </conditionalFormatting>
  <dataValidations count="8">
    <dataValidation type="list" allowBlank="1" showInputMessage="1" showErrorMessage="1" sqref="D12:D15" xr:uid="{17974E8F-27FA-487B-92A6-1C4F223FE3E0}">
      <formula1>"Met, Unmet"</formula1>
    </dataValidation>
    <dataValidation type="list" allowBlank="1" showInputMessage="1" showErrorMessage="1" sqref="D20:D21" xr:uid="{9EB3AC36-7230-42E4-9760-1558A10B41CE}">
      <formula1>"Met - Project has MOU/contract/commitment letter and leverages resources but NOT to the full extent listed above,Met - Project has MOU/contract/commitment letter and leverages resources to the FULL extent listed above,Unmet"</formula1>
    </dataValidation>
    <dataValidation type="list" allowBlank="1" showInputMessage="1" showErrorMessage="1" sqref="D26:D27" xr:uid="{F7489C01-8EBA-407B-A0EA-ACB39E477A66}">
      <formula1>"84% or less,85% or greater,N/A"</formula1>
    </dataValidation>
    <dataValidation type="list" allowBlank="1" showInputMessage="1" showErrorMessage="1" sqref="D28:D29" xr:uid="{36D90D4F-AEA3-481D-8BCE-23C3DB28E2BE}">
      <formula1>"9% or less,10-15%,16-19%,20% or greater,N/A"</formula1>
    </dataValidation>
    <dataValidation type="list" allowBlank="1" showInputMessage="1" showErrorMessage="1" sqref="D32:D33" xr:uid="{408B65A9-2058-4C88-A8B2-C0195E24F293}">
      <formula1>"8% or less,9% or greater,N/A"</formula1>
    </dataValidation>
    <dataValidation type="list" allowBlank="1" showInputMessage="1" showErrorMessage="1" sqref="D24:D25" xr:uid="{0EE8EE1A-E3AE-4789-8479-3204D7179AF4}">
      <formula1>"Met, Unmet,N/A"</formula1>
    </dataValidation>
    <dataValidation type="list" allowBlank="1" showInputMessage="1" showErrorMessage="1" sqref="D30:D31" xr:uid="{D8742642-AAC5-4E58-8355-88548657A7CE}">
      <formula1>"10% or less,11-39%,40% or greater,N/A"</formula1>
    </dataValidation>
    <dataValidation type="list" allowBlank="1" showInputMessage="1" showErrorMessage="1" sqref="D17:D18" xr:uid="{7DEA9558-A15C-4A05-A68D-0EF6F26ECE83}">
      <formula1>"Project meets none of the above bulleted points,Project meets 1-3 of the above bulleted points,Project meets 4-5 of the above bulleted points,Project meets all 6 bulleted points above"</formula1>
    </dataValidation>
  </dataValidation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E881B-D335-45CC-96A1-28F2C8DBB815}">
  <dimension ref="A1:C8"/>
  <sheetViews>
    <sheetView showGridLines="0" zoomScale="130" zoomScaleNormal="130" workbookViewId="0">
      <selection activeCell="C5" sqref="C5"/>
    </sheetView>
  </sheetViews>
  <sheetFormatPr defaultRowHeight="14.4" x14ac:dyDescent="0.3"/>
  <cols>
    <col min="1" max="1" width="38.5546875" customWidth="1"/>
    <col min="2" max="3" width="20.33203125" customWidth="1"/>
  </cols>
  <sheetData>
    <row r="1" spans="1:3" ht="18" x14ac:dyDescent="0.35">
      <c r="A1" s="187" t="s">
        <v>164</v>
      </c>
      <c r="B1" s="188"/>
      <c r="C1" s="188"/>
    </row>
    <row r="2" spans="1:3" ht="15.6" x14ac:dyDescent="0.3">
      <c r="A2" s="14" t="s">
        <v>165</v>
      </c>
      <c r="B2" s="185" t="str">
        <f>Thresholds!F33</f>
        <v>FAIL</v>
      </c>
      <c r="C2" s="185"/>
    </row>
    <row r="3" spans="1:3" ht="15.6" x14ac:dyDescent="0.3">
      <c r="A3" s="14" t="s">
        <v>166</v>
      </c>
      <c r="B3" s="185" t="str">
        <f>Standards!F25</f>
        <v>SOME UNMET</v>
      </c>
      <c r="C3" s="185"/>
    </row>
    <row r="4" spans="1:3" ht="16.5" customHeight="1" x14ac:dyDescent="0.3">
      <c r="A4" s="15"/>
      <c r="B4" s="16" t="s">
        <v>162</v>
      </c>
      <c r="C4" s="16" t="s">
        <v>163</v>
      </c>
    </row>
    <row r="5" spans="1:3" ht="34.5" customHeight="1" x14ac:dyDescent="0.3">
      <c r="A5" s="17" t="s">
        <v>167</v>
      </c>
      <c r="B5" s="25" t="s">
        <v>171</v>
      </c>
      <c r="C5" s="25" t="s">
        <v>171</v>
      </c>
    </row>
    <row r="6" spans="1:3" ht="34.5" customHeight="1" x14ac:dyDescent="0.3">
      <c r="A6" s="17" t="s">
        <v>168</v>
      </c>
      <c r="B6" s="25" t="s">
        <v>171</v>
      </c>
      <c r="C6" s="25" t="s">
        <v>171</v>
      </c>
    </row>
    <row r="7" spans="1:3" ht="18" x14ac:dyDescent="0.35">
      <c r="A7" s="18" t="s">
        <v>170</v>
      </c>
      <c r="B7" s="19">
        <f>SUM(B5:B6)</f>
        <v>0</v>
      </c>
      <c r="C7" s="19">
        <f>SUM(C5:C6)</f>
        <v>0</v>
      </c>
    </row>
    <row r="8" spans="1:3" ht="18" x14ac:dyDescent="0.35">
      <c r="A8" s="18" t="s">
        <v>169</v>
      </c>
      <c r="B8" s="186" t="e">
        <f>(C7/B7)*100</f>
        <v>#DIV/0!</v>
      </c>
      <c r="C8" s="186"/>
    </row>
  </sheetData>
  <sheetProtection sheet="1" objects="1" scenarios="1" selectLockedCells="1"/>
  <mergeCells count="4">
    <mergeCell ref="B2:C2"/>
    <mergeCell ref="B3:C3"/>
    <mergeCell ref="B8:C8"/>
    <mergeCell ref="A1:C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1C9D-F42D-4EE7-98A6-E99018BCB212}">
  <sheetPr codeName="Sheet3"/>
  <dimension ref="A1:A56"/>
  <sheetViews>
    <sheetView topLeftCell="A14" workbookViewId="0">
      <selection activeCell="A57" sqref="A57"/>
    </sheetView>
  </sheetViews>
  <sheetFormatPr defaultRowHeight="14.4" x14ac:dyDescent="0.3"/>
  <cols>
    <col min="1" max="1" width="97.109375" bestFit="1" customWidth="1"/>
  </cols>
  <sheetData>
    <row r="1" spans="1:1" x14ac:dyDescent="0.3">
      <c r="A1" s="2" t="s">
        <v>4</v>
      </c>
    </row>
    <row r="2" spans="1:1" x14ac:dyDescent="0.3">
      <c r="A2" t="s">
        <v>5</v>
      </c>
    </row>
    <row r="3" spans="1:1" x14ac:dyDescent="0.3">
      <c r="A3" t="s">
        <v>6</v>
      </c>
    </row>
    <row r="4" spans="1:1" x14ac:dyDescent="0.3">
      <c r="A4" t="s">
        <v>7</v>
      </c>
    </row>
    <row r="5" spans="1:1" x14ac:dyDescent="0.3">
      <c r="A5" t="s">
        <v>8</v>
      </c>
    </row>
    <row r="6" spans="1:1" x14ac:dyDescent="0.3">
      <c r="A6" t="s">
        <v>9</v>
      </c>
    </row>
    <row r="8" spans="1:1" x14ac:dyDescent="0.3">
      <c r="A8" s="2" t="s">
        <v>10</v>
      </c>
    </row>
    <row r="9" spans="1:1" x14ac:dyDescent="0.3">
      <c r="A9" t="s">
        <v>11</v>
      </c>
    </row>
    <row r="10" spans="1:1" x14ac:dyDescent="0.3">
      <c r="A10" t="s">
        <v>12</v>
      </c>
    </row>
    <row r="11" spans="1:1" x14ac:dyDescent="0.3">
      <c r="A11" t="s">
        <v>13</v>
      </c>
    </row>
    <row r="12" spans="1:1" x14ac:dyDescent="0.3">
      <c r="A12" t="s">
        <v>14</v>
      </c>
    </row>
    <row r="13" spans="1:1" x14ac:dyDescent="0.3">
      <c r="A13" t="s">
        <v>15</v>
      </c>
    </row>
    <row r="14" spans="1:1" x14ac:dyDescent="0.3">
      <c r="A14" t="s">
        <v>16</v>
      </c>
    </row>
    <row r="15" spans="1:1" x14ac:dyDescent="0.3">
      <c r="A15" t="s">
        <v>17</v>
      </c>
    </row>
    <row r="16" spans="1:1" x14ac:dyDescent="0.3">
      <c r="A16" t="s">
        <v>13</v>
      </c>
    </row>
    <row r="17" spans="1:1" x14ac:dyDescent="0.3">
      <c r="A17" t="s">
        <v>18</v>
      </c>
    </row>
    <row r="18" spans="1:1" x14ac:dyDescent="0.3">
      <c r="A18" t="s">
        <v>19</v>
      </c>
    </row>
    <row r="19" spans="1:1" x14ac:dyDescent="0.3">
      <c r="A19" t="s">
        <v>20</v>
      </c>
    </row>
    <row r="20" spans="1:1" x14ac:dyDescent="0.3">
      <c r="A20" t="s">
        <v>21</v>
      </c>
    </row>
    <row r="21" spans="1:1" x14ac:dyDescent="0.3">
      <c r="A21" t="s">
        <v>22</v>
      </c>
    </row>
    <row r="22" spans="1:1" x14ac:dyDescent="0.3">
      <c r="A22" t="s">
        <v>23</v>
      </c>
    </row>
    <row r="23" spans="1:1" x14ac:dyDescent="0.3">
      <c r="A23" t="s">
        <v>24</v>
      </c>
    </row>
    <row r="24" spans="1:1" x14ac:dyDescent="0.3">
      <c r="A24" t="s">
        <v>25</v>
      </c>
    </row>
    <row r="25" spans="1:1" x14ac:dyDescent="0.3">
      <c r="A25" t="s">
        <v>26</v>
      </c>
    </row>
    <row r="26" spans="1:1" x14ac:dyDescent="0.3">
      <c r="A26" t="s">
        <v>24</v>
      </c>
    </row>
    <row r="27" spans="1:1" x14ac:dyDescent="0.3">
      <c r="A27" t="s">
        <v>27</v>
      </c>
    </row>
    <row r="28" spans="1:1" x14ac:dyDescent="0.3">
      <c r="A28" t="s">
        <v>28</v>
      </c>
    </row>
    <row r="29" spans="1:1" x14ac:dyDescent="0.3">
      <c r="A29" t="s">
        <v>29</v>
      </c>
    </row>
    <row r="30" spans="1:1" x14ac:dyDescent="0.3">
      <c r="A30" t="s">
        <v>30</v>
      </c>
    </row>
    <row r="31" spans="1:1" x14ac:dyDescent="0.3">
      <c r="A31" t="s">
        <v>31</v>
      </c>
    </row>
    <row r="32" spans="1:1" x14ac:dyDescent="0.3">
      <c r="A32" t="s">
        <v>32</v>
      </c>
    </row>
    <row r="33" spans="1:1" x14ac:dyDescent="0.3">
      <c r="A33" t="s">
        <v>33</v>
      </c>
    </row>
    <row r="34" spans="1:1" x14ac:dyDescent="0.3">
      <c r="A34" t="s">
        <v>34</v>
      </c>
    </row>
    <row r="35" spans="1:1" x14ac:dyDescent="0.3">
      <c r="A35" t="s">
        <v>35</v>
      </c>
    </row>
    <row r="36" spans="1:1" x14ac:dyDescent="0.3">
      <c r="A36" t="s">
        <v>36</v>
      </c>
    </row>
    <row r="37" spans="1:1" x14ac:dyDescent="0.3">
      <c r="A37" t="s">
        <v>37</v>
      </c>
    </row>
    <row r="38" spans="1:1" x14ac:dyDescent="0.3">
      <c r="A38" t="s">
        <v>38</v>
      </c>
    </row>
    <row r="39" spans="1:1" x14ac:dyDescent="0.3">
      <c r="A39" t="s">
        <v>39</v>
      </c>
    </row>
    <row r="40" spans="1:1" x14ac:dyDescent="0.3">
      <c r="A40" t="s">
        <v>40</v>
      </c>
    </row>
    <row r="41" spans="1:1" x14ac:dyDescent="0.3">
      <c r="A41" t="s">
        <v>41</v>
      </c>
    </row>
    <row r="42" spans="1:1" x14ac:dyDescent="0.3">
      <c r="A42" t="s">
        <v>42</v>
      </c>
    </row>
    <row r="43" spans="1:1" x14ac:dyDescent="0.3">
      <c r="A43" t="s">
        <v>43</v>
      </c>
    </row>
    <row r="44" spans="1:1" x14ac:dyDescent="0.3">
      <c r="A44" t="s">
        <v>44</v>
      </c>
    </row>
    <row r="45" spans="1:1" x14ac:dyDescent="0.3">
      <c r="A45" t="s">
        <v>45</v>
      </c>
    </row>
    <row r="46" spans="1:1" x14ac:dyDescent="0.3">
      <c r="A46" t="s">
        <v>46</v>
      </c>
    </row>
    <row r="47" spans="1:1" x14ac:dyDescent="0.3">
      <c r="A47" t="s">
        <v>47</v>
      </c>
    </row>
    <row r="48" spans="1:1" x14ac:dyDescent="0.3">
      <c r="A48" t="s">
        <v>48</v>
      </c>
    </row>
    <row r="49" spans="1:1" x14ac:dyDescent="0.3">
      <c r="A49" t="s">
        <v>49</v>
      </c>
    </row>
    <row r="50" spans="1:1" x14ac:dyDescent="0.3">
      <c r="A50" t="s">
        <v>50</v>
      </c>
    </row>
    <row r="51" spans="1:1" x14ac:dyDescent="0.3">
      <c r="A51" t="s">
        <v>51</v>
      </c>
    </row>
    <row r="52" spans="1:1" x14ac:dyDescent="0.3">
      <c r="A52" t="s">
        <v>52</v>
      </c>
    </row>
    <row r="53" spans="1:1" x14ac:dyDescent="0.3">
      <c r="A53" t="s">
        <v>53</v>
      </c>
    </row>
    <row r="54" spans="1:1" x14ac:dyDescent="0.3">
      <c r="A54" t="s">
        <v>54</v>
      </c>
    </row>
    <row r="55" spans="1:1" x14ac:dyDescent="0.3">
      <c r="A55" t="s">
        <v>51</v>
      </c>
    </row>
    <row r="56" spans="1:1" x14ac:dyDescent="0.3">
      <c r="A56" t="s">
        <v>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a0b924b9ee03e341bfc51c27750aca41">
  <xsd:schema xmlns:xsd="http://www.w3.org/2001/XMLSchema" xmlns:xs="http://www.w3.org/2001/XMLSchema" xmlns:p="http://schemas.microsoft.com/office/2006/metadata/properties" xmlns:ns2="e56b0203-40b3-4ae0-8284-bd269c2fbee7" xmlns:ns3="53927e87-1b32-475c-b281-99d885c5cde6" targetNamespace="http://schemas.microsoft.com/office/2006/metadata/properties" ma:root="true" ma:fieldsID="f6a52bd697f5d596dd546efb0daf3b8a" ns2:_="" ns3:_="">
    <xsd:import namespace="e56b0203-40b3-4ae0-8284-bd269c2fbee7"/>
    <xsd:import namespace="53927e87-1b32-475c-b281-99d885c5cde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2efe47f-bbdb-4dbb-bcfa-14cabf0dc8a5}"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03D7BF-B43D-404C-8BE6-751BBB3C06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6b0203-40b3-4ae0-8284-bd269c2fbee7"/>
    <ds:schemaRef ds:uri="53927e87-1b32-475c-b281-99d885c5cd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B15251-8F12-42F7-B908-11344F5BD840}">
  <ds:schemaRefs>
    <ds:schemaRef ds:uri="http://schemas.microsoft.com/sharepoint/v3/contenttype/forms"/>
  </ds:schemaRefs>
</ds:datastoreItem>
</file>

<file path=customXml/itemProps3.xml><?xml version="1.0" encoding="utf-8"?>
<ds:datastoreItem xmlns:ds="http://schemas.openxmlformats.org/officeDocument/2006/customXml" ds:itemID="{7E25B591-4BED-4B68-8E8D-30B6A4A80ECE}">
  <ds:schemaRefs>
    <ds:schemaRef ds:uri="http://schemas.microsoft.com/office/2006/metadata/properties"/>
    <ds:schemaRef ds:uri="http://schemas.microsoft.com/office/infopath/2007/PartnerControls"/>
    <ds:schemaRef ds:uri="e56b0203-40b3-4ae0-8284-bd269c2fbee7"/>
    <ds:schemaRef ds:uri="53927e87-1b32-475c-b281-99d885c5cde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Info</vt:lpstr>
      <vt:lpstr>Thresholds</vt:lpstr>
      <vt:lpstr>Standards</vt:lpstr>
      <vt:lpstr>Scorecard - All Applicants</vt:lpstr>
      <vt:lpstr>Scorecard - SSO-Standalone</vt:lpstr>
      <vt:lpstr>Scorecard - RRH</vt:lpstr>
      <vt:lpstr>Scorecard - PSH</vt:lpstr>
      <vt:lpstr>Total Score</vt:lpstr>
      <vt:lpstr>List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Natalie Rivera</cp:lastModifiedBy>
  <cp:revision/>
  <dcterms:created xsi:type="dcterms:W3CDTF">2026-04-28T19:07:27Z</dcterms:created>
  <dcterms:modified xsi:type="dcterms:W3CDTF">2026-05-28T17:24:28Z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